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913"/>
  <workbookPr filterPrivacy="1" defaultThemeVersion="124226"/>
  <bookViews>
    <workbookView xWindow="240" yWindow="105" windowWidth="14805" windowHeight="8010" tabRatio="753" firstSheet="1" activeTab="1" xr2:uid="{00000000-000D-0000-FFFF-FFFF00000000}"/>
  </bookViews>
  <sheets>
    <sheet name="Mənfəət və zərər hesabatı" sheetId="1" r:id="rId1"/>
    <sheet name="Balans" sheetId="9" r:id="rId2"/>
    <sheet name="MZHH" sheetId="8" r:id="rId3"/>
    <sheet name="KD" sheetId="10" r:id="rId4"/>
    <sheet name="PHHes" sheetId="11" r:id="rId5"/>
  </sheets>
  <externalReferences>
    <externalReference r:id="rId6"/>
  </externalReferences>
  <calcPr calcId="171026"/>
</workbook>
</file>

<file path=xl/calcChain.xml><?xml version="1.0" encoding="utf-8"?>
<calcChain xmlns="http://schemas.openxmlformats.org/spreadsheetml/2006/main">
  <c r="B4" i="11" l="1"/>
  <c r="B42" i="11"/>
  <c r="B35" i="11"/>
  <c r="B12" i="11"/>
  <c r="B24" i="11"/>
  <c r="B28" i="11"/>
  <c r="B46" i="11"/>
  <c r="B50" i="11"/>
  <c r="F22" i="10"/>
  <c r="F21" i="10"/>
  <c r="F20" i="10"/>
  <c r="F19" i="10"/>
  <c r="E18" i="10"/>
  <c r="D18" i="10"/>
  <c r="D14" i="10"/>
  <c r="D23" i="10"/>
  <c r="C18" i="10"/>
  <c r="F18" i="10"/>
  <c r="E17" i="10"/>
  <c r="F17" i="10"/>
  <c r="E16" i="10"/>
  <c r="F16" i="10"/>
  <c r="F15" i="10"/>
  <c r="E14" i="10"/>
  <c r="E23" i="10"/>
  <c r="C14" i="10"/>
  <c r="F13" i="10"/>
  <c r="F12" i="10"/>
  <c r="F11" i="10"/>
  <c r="E11" i="10"/>
  <c r="F10" i="10"/>
  <c r="F9" i="10"/>
  <c r="F8" i="10"/>
  <c r="F7" i="10"/>
  <c r="F6" i="10"/>
  <c r="F5" i="10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D110" i="9"/>
  <c r="C110" i="9"/>
  <c r="D102" i="9"/>
  <c r="C102" i="9"/>
  <c r="D99" i="9"/>
  <c r="C99" i="9"/>
  <c r="D96" i="9"/>
  <c r="D95" i="9"/>
  <c r="C96" i="9"/>
  <c r="C95" i="9"/>
  <c r="D92" i="9"/>
  <c r="C92" i="9"/>
  <c r="D89" i="9"/>
  <c r="C89" i="9"/>
  <c r="C88" i="9"/>
  <c r="D88" i="9"/>
  <c r="D85" i="9"/>
  <c r="C85" i="9"/>
  <c r="D81" i="9"/>
  <c r="C81" i="9"/>
  <c r="D76" i="9"/>
  <c r="C76" i="9"/>
  <c r="D73" i="9"/>
  <c r="C73" i="9"/>
  <c r="D70" i="9"/>
  <c r="C70" i="9"/>
  <c r="D67" i="9"/>
  <c r="D66" i="9"/>
  <c r="D111" i="9"/>
  <c r="D131" i="9"/>
  <c r="C67" i="9"/>
  <c r="C66" i="9"/>
  <c r="D58" i="9"/>
  <c r="C58" i="9"/>
  <c r="D57" i="9"/>
  <c r="C57" i="9"/>
  <c r="D55" i="9"/>
  <c r="C55" i="9"/>
  <c r="D54" i="9"/>
  <c r="C54" i="9"/>
  <c r="D53" i="9"/>
  <c r="C53" i="9"/>
  <c r="C52" i="9"/>
  <c r="D52" i="9"/>
  <c r="D51" i="9"/>
  <c r="C51" i="9"/>
  <c r="D50" i="9"/>
  <c r="C50" i="9"/>
  <c r="D49" i="9"/>
  <c r="C49" i="9"/>
  <c r="C48" i="9"/>
  <c r="D48" i="9"/>
  <c r="C47" i="9"/>
  <c r="C46" i="9"/>
  <c r="C45" i="9"/>
  <c r="C39" i="9"/>
  <c r="D37" i="9"/>
  <c r="C37" i="9"/>
  <c r="D36" i="9"/>
  <c r="D38" i="9"/>
  <c r="C36" i="9"/>
  <c r="C38" i="9"/>
  <c r="D35" i="9"/>
  <c r="C35" i="9"/>
  <c r="D34" i="9"/>
  <c r="C34" i="9"/>
  <c r="D33" i="9"/>
  <c r="D32" i="9"/>
  <c r="C33" i="9"/>
  <c r="C32" i="9"/>
  <c r="D31" i="9"/>
  <c r="C31" i="9"/>
  <c r="D30" i="9"/>
  <c r="C30" i="9"/>
  <c r="D29" i="9"/>
  <c r="D28" i="9"/>
  <c r="C29" i="9"/>
  <c r="C28" i="9"/>
  <c r="D27" i="9"/>
  <c r="C27" i="9"/>
  <c r="D26" i="9"/>
  <c r="C26" i="9"/>
  <c r="C25" i="9"/>
  <c r="D25" i="9"/>
  <c r="D24" i="9"/>
  <c r="C24" i="9"/>
  <c r="D23" i="9"/>
  <c r="C23" i="9"/>
  <c r="D22" i="9"/>
  <c r="C22" i="9"/>
  <c r="C21" i="9"/>
  <c r="D21" i="9"/>
  <c r="D20" i="9"/>
  <c r="C20" i="9"/>
  <c r="D19" i="9"/>
  <c r="D18" i="9"/>
  <c r="D17" i="9"/>
  <c r="C19" i="9"/>
  <c r="C18" i="9"/>
  <c r="D16" i="9"/>
  <c r="C16" i="9"/>
  <c r="D15" i="9"/>
  <c r="D14" i="9"/>
  <c r="C15" i="9"/>
  <c r="C14" i="9"/>
  <c r="D13" i="9"/>
  <c r="C13" i="9"/>
  <c r="D12" i="9"/>
  <c r="C12" i="9"/>
  <c r="C11" i="9"/>
  <c r="D11" i="9"/>
  <c r="D59" i="9"/>
  <c r="C127" i="8"/>
  <c r="C120" i="8"/>
  <c r="C112" i="8"/>
  <c r="C106" i="8"/>
  <c r="C105" i="8"/>
  <c r="C100" i="8"/>
  <c r="C95" i="8"/>
  <c r="C93" i="8"/>
  <c r="C74" i="8"/>
  <c r="C73" i="8"/>
  <c r="C55" i="8"/>
  <c r="C46" i="8"/>
  <c r="C39" i="8"/>
  <c r="C34" i="8"/>
  <c r="C29" i="8"/>
  <c r="C8" i="8"/>
  <c r="C12" i="8"/>
  <c r="C7" i="8"/>
  <c r="C6" i="8"/>
  <c r="C92" i="8"/>
  <c r="C119" i="8"/>
  <c r="C126" i="8"/>
  <c r="C130" i="8"/>
  <c r="C132" i="8"/>
  <c r="F14" i="10"/>
  <c r="C23" i="10"/>
  <c r="F23" i="10"/>
  <c r="C17" i="9"/>
  <c r="C59" i="9"/>
  <c r="C111" i="9"/>
  <c r="C131" i="9"/>
</calcChain>
</file>

<file path=xl/sharedStrings.xml><?xml version="1.0" encoding="utf-8"?>
<sst xmlns="http://schemas.openxmlformats.org/spreadsheetml/2006/main" count="712" uniqueCount="597">
  <si>
    <t xml:space="preserve">     Cədvəl I</t>
  </si>
  <si>
    <t>MƏNFƏƏT VƏ ZƏRƏR HAQQINDA HESABAT</t>
  </si>
  <si>
    <t>(min AZN)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</si>
  <si>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</si>
  <si>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</si>
  <si>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</si>
  <si>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növləri, cəmi</t>
  </si>
  <si>
    <t>a) kreditlər üzrə faizlər, cəmi</t>
  </si>
  <si>
    <t>1a</t>
  </si>
  <si>
    <t>a1) neft sənayesi müəssisələri</t>
  </si>
  <si>
    <t>1a1</t>
  </si>
  <si>
    <t>a2) energetika və təbii ehtiyatlar</t>
  </si>
  <si>
    <t>1a2</t>
  </si>
  <si>
    <t>a3) a1) və a2) sətirləri istisna olmaqla, sənayenin digər sahələri</t>
  </si>
  <si>
    <t>1a3</t>
  </si>
  <si>
    <t>a4) ticarət və xidmət sahəsi</t>
  </si>
  <si>
    <t>1a4</t>
  </si>
  <si>
    <t>a5) kənd təsərrüfatı</t>
  </si>
  <si>
    <t>1a5</t>
  </si>
  <si>
    <t>a6) ipoteka kreditləri istisna olmaqla, şəxsi, ailəvi və sair məqsədlər üçün fiziki şəxslərə kreditlər</t>
  </si>
  <si>
    <t>1a6</t>
  </si>
  <si>
    <t>a7) daşınmaz əmlakın alınması və tikilməsi üçün fiziki və hüquqi şəxslərə verilmiş ipoteka kreditləri</t>
  </si>
  <si>
    <t>1a7</t>
  </si>
  <si>
    <t>a8) banklara 7 gündən çox olan müddətə verilmiş kreditlər</t>
  </si>
  <si>
    <t>1a8</t>
  </si>
  <si>
    <t>a9) mərkəzi və bələdiyyə idarəetmə orqanlarına verilmiş  kreditlər</t>
  </si>
  <si>
    <t>1a9</t>
  </si>
  <si>
    <t>a10) sair kreditlər</t>
  </si>
  <si>
    <t>1a10</t>
  </si>
  <si>
    <t>b) banklararası bazarın qısamüddətli maliyyə alətləri (7-ci gün də daxil olmaqla, 7 günədək olan kreditlər)</t>
  </si>
  <si>
    <t>1b</t>
  </si>
  <si>
    <t>c) digər banklarda depozitlər</t>
  </si>
  <si>
    <t>1c</t>
  </si>
  <si>
    <t>d) qiymətli kağızlara investisiyalar</t>
  </si>
  <si>
    <t>1d</t>
  </si>
  <si>
    <t>e) ticarət üçün qiymətli kağızlar</t>
  </si>
  <si>
    <t>1e</t>
  </si>
  <si>
    <t>f) maliyyə lizinqi</t>
  </si>
  <si>
    <t>1f</t>
  </si>
  <si>
    <t>2. Faizlər və onlara bağlı xərclər, cəmi</t>
  </si>
  <si>
    <t>a) depozitlər üzrə faizlər, cəmi</t>
  </si>
  <si>
    <t>2a</t>
  </si>
  <si>
    <t>a1) Hüquqi şəxslərin tələbli depozitlər (bütün cari və çek hesabları daxil olmaqla)</t>
  </si>
  <si>
    <t>2a1</t>
  </si>
  <si>
    <t>a2) fiziki şəxslərin tələbli depozitlər</t>
  </si>
  <si>
    <t>2a2</t>
  </si>
  <si>
    <t>a3) hüquqi və fiziki şəxslərin müddətli depozitləri</t>
  </si>
  <si>
    <t>2a3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</si>
  <si>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</si>
  <si>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</si>
  <si>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</si>
  <si>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</si>
  <si>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>d) bankların depozitləri</t>
  </si>
  <si>
    <t>2d</t>
  </si>
  <si>
    <t xml:space="preserve">e) banklara 7 gündən çox olan müddətə verilmiş kreditlər </t>
  </si>
  <si>
    <t>2e</t>
  </si>
  <si>
    <t>f) beynəlxalq maliyyə institutlarından alınan borclar daxil olmaqla digər maliyyə müəssisələrinin kreditləri</t>
  </si>
  <si>
    <t>2f</t>
  </si>
  <si>
    <t>g) mərkəzi və bələdiyyə idarəetmə orqanlarının depozitləri və kreditləri</t>
  </si>
  <si>
    <t>2g</t>
  </si>
  <si>
    <t>h) bank tərəfindən alınmış ipoteka kreditləri</t>
  </si>
  <si>
    <t>2h</t>
  </si>
  <si>
    <t>i) bank tərəfindən buraxılmış subordinasiyalı və sair bu qəbildən olan borc öhdəlikləri</t>
  </si>
  <si>
    <t>2i</t>
  </si>
  <si>
    <t>j) faizlərlə bağlı digər xərclər</t>
  </si>
  <si>
    <t>2j</t>
  </si>
  <si>
    <t>3. Xalis faiz mənfəəti (zərəri) (sətir 1 çıx sətir 2)</t>
  </si>
  <si>
    <t>4. Qeyri-faiz gəlirləri, cəmi</t>
  </si>
  <si>
    <t>a) hesabların aparılması üzrə xidmətlərdən komisyon gəliri</t>
  </si>
  <si>
    <t>4a</t>
  </si>
  <si>
    <t>b) məzənnə dəyişməsi daxil olmaqla, valyuta əməliyyatlarından xalis gəlir</t>
  </si>
  <si>
    <t>4b</t>
  </si>
  <si>
    <t>c) digər xidmət növlərindən komisyon gəliri</t>
  </si>
  <si>
    <t>4c</t>
  </si>
  <si>
    <t>d) işgüzar şirkətlərdə iştirakdan və çətin realizə edilən qiymətli kağızlara investisiyalardan gəlir, cəmi</t>
  </si>
  <si>
    <t>4d</t>
  </si>
  <si>
    <t xml:space="preserve">d1) icmallaşmamış törəmə şirkətlərdə (50%+1 səs hüququ verən səhm) iştirakdan gəlir </t>
  </si>
  <si>
    <t>4d1</t>
  </si>
  <si>
    <t>d2) digər icmallaşmamış şirkətlərdə və birgə müəssisələrdə (50%-dən az) iştirakdan gəlir</t>
  </si>
  <si>
    <t>4d2</t>
  </si>
  <si>
    <t>e) digər qeyri-faiz gəlir növləri</t>
  </si>
  <si>
    <t>4e</t>
  </si>
  <si>
    <t>5. Qeyri-faiz xərcləri, cəmi</t>
  </si>
  <si>
    <t>a) əmək haqqı və digər kompensasiya növləri, cəmi</t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</si>
  <si>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</si>
  <si>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</si>
  <si>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</si>
  <si>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</si>
  <si>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</si>
  <si>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</si>
  <si>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</si>
  <si>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məşğulluq fonduna ayırmalar daxil olmaqla sosial tə’minat xərcləri</t>
  </si>
  <si>
    <t>5a4</t>
  </si>
  <si>
    <t>b) bank fəaliyyətində istifadə olunan əsas vəsaitlərlə bağlı xərclər, cəmi</t>
  </si>
  <si>
    <t>5b</t>
  </si>
  <si>
    <t xml:space="preserve">b1) icarə haqları </t>
  </si>
  <si>
    <t>5b1</t>
  </si>
  <si>
    <t>b2) amortizasiya</t>
  </si>
  <si>
    <t>5b2</t>
  </si>
  <si>
    <t xml:space="preserve">b3) əsas vəsaitlərin saxlanması üçün maddi-texniki tə’minat xərcləri </t>
  </si>
  <si>
    <t>5b3</t>
  </si>
  <si>
    <t>b4) əsas vəsaitlərlə bağlı sair xərclər</t>
  </si>
  <si>
    <t>5b4</t>
  </si>
  <si>
    <t>c) əməliyyat və digər qeyri-faiz xərclərinin sair növləri</t>
  </si>
  <si>
    <t>5c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</si>
  <si>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</si>
  <si>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</si>
  <si>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</si>
  <si>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t>9. Gözlənilməz fəaliyyət növlərindən və əvvəlki dövr üçün uçotdakı dəyişikliklərdən mənfəət (zərər), cəmi</t>
  </si>
  <si>
    <t>a) daşınmaz əmlakın satışından mənfəət (zərər)</t>
  </si>
  <si>
    <t>9a</t>
  </si>
  <si>
    <t>b) sair mənfəət (zərərlər)</t>
  </si>
  <si>
    <t>9b</t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</si>
  <si>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</si>
  <si>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</si>
  <si>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</si>
  <si>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13.  Hesablanmış dividendlər, cəmi</t>
  </si>
  <si>
    <t>a) cari ilin mənfəəti hesabına hesablanmış dividendlər</t>
  </si>
  <si>
    <t>13a</t>
  </si>
  <si>
    <t xml:space="preserve">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</si>
  <si>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</si>
  <si>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</si>
  <si>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</si>
  <si>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</si>
  <si>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</si>
  <si>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  <charset val="204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  <charset val="204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</si>
  <si>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</si>
  <si>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  <charset val="162"/>
      </rPr>
      <t>, cəmi</t>
    </r>
  </si>
  <si>
    <t>A2</t>
  </si>
  <si>
    <r>
      <t xml:space="preserve">a) </t>
    </r>
    <r>
      <rPr>
        <i/>
        <sz val="10"/>
        <rFont val="Times New Roman"/>
        <family val="1"/>
        <charset val="204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</si>
  <si>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</si>
  <si>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  <charset val="162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</si>
  <si>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</si>
  <si>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</si>
  <si>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</si>
  <si>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</si>
  <si>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</si>
  <si>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kreditlər), c</t>
    </r>
    <r>
      <rPr>
        <i/>
        <sz val="10"/>
        <rFont val="Times New Roman"/>
        <family val="1"/>
        <charset val="204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</si>
  <si>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</si>
  <si>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</si>
  <si>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</si>
  <si>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  <charset val="204"/>
      </rPr>
      <t>əmi</t>
    </r>
    <r>
      <rPr>
        <sz val="10"/>
        <rFont val="Times New Roman"/>
        <family val="1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</si>
  <si>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</si>
  <si>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 xml:space="preserve">cəmi 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</si>
  <si>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</si>
  <si>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</si>
  <si>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</si>
  <si>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</si>
  <si>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</si>
  <si>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</si>
  <si>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</si>
  <si>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</si>
  <si>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</si>
  <si>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</si>
  <si>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</si>
  <si>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</si>
  <si>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</si>
  <si>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  <charset val="204"/>
      </rPr>
      <t>cəmi</t>
    </r>
    <r>
      <rPr>
        <sz val="10"/>
        <rFont val="Times New Roman"/>
        <family val="1"/>
        <charset val="204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</si>
  <si>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</si>
  <si>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</si>
  <si>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</si>
  <si>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</si>
  <si>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</si>
  <si>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  <charset val="204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</si>
  <si>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</si>
  <si>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</si>
  <si>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</si>
  <si>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</si>
  <si>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</si>
  <si>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  <charset val="204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</si>
  <si>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</si>
  <si>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  <charset val="204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</si>
  <si>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</si>
  <si>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</si>
  <si>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</si>
  <si>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</si>
  <si>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</si>
  <si>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  <charset val="204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</si>
  <si>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</si>
  <si>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</si>
  <si>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</si>
  <si>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</si>
  <si>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</si>
  <si>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</si>
  <si>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</si>
  <si>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  <charset val="204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</si>
  <si>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</si>
  <si>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</si>
  <si>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</si>
  <si>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</si>
  <si>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</si>
  <si>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</si>
  <si>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</si>
  <si>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</si>
  <si>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</si>
  <si>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</si>
  <si>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  <charset val="204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</si>
  <si>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</si>
  <si>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  <charset val="204"/>
      </rPr>
      <t>əmi</t>
    </r>
    <r>
      <rPr>
        <sz val="10"/>
        <rFont val="Times New Roman"/>
        <family val="1"/>
        <charset val="204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</si>
  <si>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</si>
  <si>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</si>
  <si>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</si>
  <si>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</si>
  <si>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</si>
  <si>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  <charset val="204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</si>
  <si>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</si>
  <si>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</si>
  <si>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</si>
  <si>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</si>
  <si>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</si>
  <si>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</si>
  <si>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</si>
  <si>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  <charset val="204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</si>
  <si>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</si>
  <si>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</si>
  <si>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</si>
  <si>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</si>
  <si>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</si>
  <si>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</si>
  <si>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</si>
  <si>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</si>
  <si>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</si>
  <si>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</si>
  <si>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</si>
  <si>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</si>
  <si>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</si>
  <si>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</si>
  <si>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  <charset val="204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</si>
  <si>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</si>
  <si>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  <charset val="204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</si>
  <si>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</si>
  <si>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</si>
  <si>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</si>
  <si>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</si>
  <si>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</si>
  <si>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</si>
  <si>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</si>
  <si>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</si>
  <si>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</si>
  <si>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 xml:space="preserve">b2) faizli tələbli depozitlər 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</si>
  <si>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</si>
  <si>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</si>
  <si>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</si>
  <si>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</si>
  <si>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</si>
  <si>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</si>
  <si>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</si>
  <si>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  <charset val="204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</si>
  <si>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</si>
  <si>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</si>
  <si>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</si>
  <si>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</si>
  <si>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</si>
  <si>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</si>
  <si>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</si>
  <si>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</si>
  <si>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</si>
  <si>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 xml:space="preserve">cəmi 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</si>
  <si>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</si>
  <si>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</si>
  <si>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</si>
  <si>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</si>
  <si>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</si>
  <si>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  <charset val="204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</si>
  <si>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</si>
  <si>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</si>
  <si>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</si>
  <si>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  <charset val="204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</si>
  <si>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</si>
  <si>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</si>
  <si>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</si>
  <si>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</si>
  <si>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</si>
  <si>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</si>
  <si>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</si>
  <si>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</si>
  <si>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</si>
  <si>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</si>
  <si>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</si>
  <si>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  <charset val="204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</si>
  <si>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</si>
  <si>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  <charset val="204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</si>
  <si>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</si>
  <si>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</si>
  <si>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</si>
  <si>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</si>
  <si>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</si>
  <si>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  <charset val="204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</si>
  <si>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</si>
  <si>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</si>
  <si>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</si>
  <si>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  <charset val="204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</si>
  <si>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</si>
  <si>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</si>
  <si>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</si>
  <si>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</si>
  <si>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</si>
  <si>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</si>
  <si>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</si>
  <si>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</si>
  <si>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</si>
  <si>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</si>
  <si>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</si>
  <si>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</si>
  <si>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</si>
  <si>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</si>
  <si>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</si>
  <si>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</si>
  <si>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</si>
  <si>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</si>
  <si>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</si>
  <si>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</si>
  <si>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</si>
  <si>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</si>
  <si>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  <charset val="204"/>
      </rPr>
      <t>əmi</t>
    </r>
  </si>
  <si>
    <t>C15</t>
  </si>
  <si>
    <t>X</t>
  </si>
  <si>
    <t>a) dövriyyəyə buraxılmış adi səhmlər</t>
  </si>
  <si>
    <t>C15a</t>
  </si>
  <si>
    <t xml:space="preserve">b) dövriyyəyə buraxılmış müddətsiz imtiyazlı səhmlər 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</si>
  <si>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</si>
  <si>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</si>
  <si>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</si>
  <si>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  <charset val="204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</si>
  <si>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</si>
  <si>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</si>
  <si>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</si>
  <si>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</si>
  <si>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</si>
  <si>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</si>
  <si>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</si>
  <si>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  <charset val="204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</si>
  <si>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</si>
  <si>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</si>
  <si>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</si>
  <si>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</si>
  <si>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</si>
  <si>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</si>
  <si>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</si>
  <si>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</si>
  <si>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</si>
  <si>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</si>
  <si>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</si>
  <si>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</si>
  <si>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</si>
  <si>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</si>
  <si>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a) Kreditlər üzrə faizlər, </t>
    </r>
    <r>
      <rPr>
        <i/>
        <sz val="10"/>
        <rFont val="Times New Roman"/>
        <family val="1"/>
        <charset val="204"/>
      </rPr>
      <t>cəmi</t>
    </r>
  </si>
  <si>
    <t>a1) Mədən çıxarma sənayesi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</si>
  <si>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</si>
  <si>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</si>
  <si>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</si>
  <si>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</si>
  <si>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</si>
  <si>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</si>
  <si>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  <charset val="204"/>
      </rPr>
      <t>cəmi</t>
    </r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</si>
  <si>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</si>
  <si>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</si>
  <si>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</si>
  <si>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</si>
  <si>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</si>
  <si>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</si>
  <si>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</si>
  <si>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</si>
  <si>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</si>
  <si>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</si>
  <si>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</si>
  <si>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</si>
  <si>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</si>
  <si>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</si>
  <si>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</si>
  <si>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</si>
  <si>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</si>
  <si>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</si>
  <si>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</si>
  <si>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</si>
  <si>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</si>
  <si>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</si>
  <si>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</si>
  <si>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</si>
  <si>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</si>
  <si>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</si>
  <si>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</si>
  <si>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</si>
  <si>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</si>
  <si>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a4) Sənayenin digər sahələri</t>
  </si>
  <si>
    <t>a5) Kənd təsərrüfatı, cəmi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</si>
  <si>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</si>
  <si>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</si>
  <si>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</si>
  <si>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</si>
  <si>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</si>
  <si>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</si>
  <si>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</si>
  <si>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</si>
  <si>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</si>
  <si>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</si>
  <si>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</si>
  <si>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</si>
  <si>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</si>
  <si>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</si>
  <si>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</si>
  <si>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</si>
  <si>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</si>
  <si>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</si>
  <si>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</si>
  <si>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</si>
  <si>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</si>
  <si>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</si>
  <si>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</si>
  <si>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</si>
  <si>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</si>
  <si>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</si>
  <si>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</si>
  <si>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</si>
  <si>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</si>
  <si>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a9) Ticarət sahəsinə kredit, cəmi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</si>
  <si>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</si>
  <si>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</si>
  <si>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</si>
  <si>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</si>
  <si>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</si>
  <si>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</si>
  <si>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</si>
  <si>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</si>
  <si>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</si>
  <si>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</si>
  <si>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</si>
  <si>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</si>
  <si>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</si>
  <si>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</si>
  <si>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</si>
  <si>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</si>
  <si>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</si>
  <si>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 xml:space="preserve">a13.1) Yaşayış sahəsinin alınmasına </t>
  </si>
  <si>
    <t>1a13_1</t>
  </si>
  <si>
    <t xml:space="preserve">a13.2) Yaşayış sahəsinin tikintisi və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</si>
  <si>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</si>
  <si>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</si>
  <si>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</si>
  <si>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</si>
  <si>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</si>
  <si>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</si>
  <si>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</si>
  <si>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</si>
  <si>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</si>
  <si>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</si>
  <si>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</si>
  <si>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</si>
  <si>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c) digər maliyyə institutlarına kreditlər</t>
  </si>
  <si>
    <t>d) banklararası bazarın qısamüddətli maliyyə alətləri (7-ci gün də daxil olmaqla, 7 günədək olan kreditlər)</t>
  </si>
  <si>
    <t>e) banklarda depozitlər</t>
  </si>
  <si>
    <t>f) digər maliyyə institutlarında depozitlər (banklardan başqa)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</si>
  <si>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</si>
  <si>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</si>
  <si>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</si>
  <si>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</si>
  <si>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</si>
  <si>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</si>
  <si>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</si>
  <si>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</si>
  <si>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</si>
  <si>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</si>
  <si>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</si>
  <si>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</si>
  <si>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t>a1) fiziki şəxslərin tələbli depozitlər</t>
  </si>
  <si>
    <t>a2) hüquqi şəxslərin tələbli depozitlər (bütün cari və çek hesabları daxil olmaqla)</t>
  </si>
  <si>
    <t>a3) fiziki şəxslərin müddətli depozitləri</t>
  </si>
  <si>
    <t>a4) hüquqi şəxslərin müddətli depozitləri</t>
  </si>
  <si>
    <t>2a4</t>
  </si>
  <si>
    <t xml:space="preserve">d) banklardan 7 gündən çox olan müddətə alınmış kreditlər </t>
  </si>
  <si>
    <t>e) beynəlxalq maliyyə institutlarından alınan borclar daxil olmaqla digər maliyyə institutlarının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</si>
  <si>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</si>
  <si>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</si>
  <si>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</si>
  <si>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</si>
  <si>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</si>
  <si>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</si>
  <si>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</si>
  <si>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</si>
  <si>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</si>
  <si>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</si>
  <si>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</si>
  <si>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</si>
  <si>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</si>
  <si>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2)</t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</si>
  <si>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</si>
  <si>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</si>
  <si>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</si>
  <si>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</si>
  <si>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</si>
  <si>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</si>
  <si>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 xml:space="preserve">d) qiymətli kağızların satışı üzrə gəlir (zərər) 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</si>
  <si>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</si>
  <si>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</si>
  <si>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</si>
  <si>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</si>
  <si>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</si>
  <si>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</si>
  <si>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</si>
  <si>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</si>
  <si>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</si>
  <si>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</si>
  <si>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</si>
  <si>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t>a4) sosial təminat xərcləri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</si>
  <si>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</si>
  <si>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</si>
  <si>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</si>
  <si>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t>b2) köhnəlmə (amortizasiya)</t>
  </si>
  <si>
    <t xml:space="preserve">b3) əsas vəsaitlərin saxlanması üçün maddi-texniki təminat xərcləri </t>
  </si>
  <si>
    <t>c) göstərlimiş xidmətlər üzrə haqq və komissiya xərcləri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</si>
  <si>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</si>
  <si>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</si>
  <si>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</si>
  <si>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</si>
  <si>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t>a) kredit və depozit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</si>
  <si>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</si>
  <si>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</si>
  <si>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</si>
  <si>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</si>
  <si>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</si>
  <si>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</si>
  <si>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</si>
  <si>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ayirmalar</t>
  </si>
  <si>
    <t>7e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</si>
  <si>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</si>
  <si>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gəlir (xırc), c</t>
    </r>
    <r>
      <rPr>
        <b/>
        <i/>
        <sz val="10"/>
        <rFont val="Times New Roman"/>
        <family val="1"/>
        <charset val="204"/>
      </rPr>
      <t>əmi</t>
    </r>
  </si>
  <si>
    <t>a) daşınmaz əmlakın satışından gəlir (xərc)</t>
  </si>
  <si>
    <t>b) sair gəlir (xərc)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</si>
  <si>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</si>
  <si>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</si>
  <si>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</si>
  <si>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13.Elan olunmuş dividendlər, məbləğ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</si>
  <si>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</si>
  <si>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</si>
  <si>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</si>
  <si>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</si>
  <si>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</si>
  <si>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</si>
  <si>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</si>
  <si>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</si>
  <si>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</si>
  <si>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</si>
  <si>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</si>
  <si>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</si>
  <si>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</si>
  <si>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</si>
  <si>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</si>
  <si>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</si>
  <si>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</si>
  <si>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</si>
  <si>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</si>
  <si>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</si>
  <si>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</si>
  <si>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</si>
  <si>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</si>
  <si>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</si>
  <si>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9c</t>
  </si>
  <si>
    <t>9d</t>
  </si>
  <si>
    <t>10. Cəmi kapital</t>
  </si>
  <si>
    <t>ƏMƏLİYYAT FƏALİYYƏTİ ÜZRƏ PUL VƏSAİTLƏRİNİN HƏRƏKƏTİ:</t>
  </si>
  <si>
    <t>30  Dekabr  2016 il</t>
  </si>
  <si>
    <t>Alınmış faiz</t>
  </si>
  <si>
    <t>Ödənilmiş faiz</t>
  </si>
  <si>
    <t>Alınmış haqq və komissiyalar</t>
  </si>
  <si>
    <t>Ödənilmiş haqq və komissiyalar</t>
  </si>
  <si>
    <t>Xarici valyutaların alqı-satqısindan əldə olunan gəlir</t>
  </si>
  <si>
    <t>Əldə olunmuş digər əməliyyat gəliri</t>
  </si>
  <si>
    <t>Heyətlə bağlı ödənilmiş xərclər</t>
  </si>
  <si>
    <t>Ödənilmiş əməliyyat xərcləri</t>
  </si>
  <si>
    <t>Əməliyyat aktivlərində və öhdəliklərində dəyişikliklərdən əvvəl əməliyyat fəaliyyəti üzrə pul vəsaitləri</t>
  </si>
  <si>
    <t>ARMB-dakı məcburi ehtiyat depozitlərində xalis (artım)/azalma</t>
  </si>
  <si>
    <t>Banklardan alınacaq vəsaitlərdə xalis artım</t>
  </si>
  <si>
    <t>Müştərilərə verilmiş kreditlərdə xalis artım</t>
  </si>
  <si>
    <t>Digər maliyyə aktivlərində xalis artım/(azalma)</t>
  </si>
  <si>
    <t>Digər aktivlərdə xalis artım/(azalma)</t>
  </si>
  <si>
    <t>Bank depozitlərində xalis azalma</t>
  </si>
  <si>
    <t>Müştəri depozitlərində xalis (azalma)/artım</t>
  </si>
  <si>
    <t>Digər maliyyə öhdəliklərində xalis artım</t>
  </si>
  <si>
    <t>Digər öhdəliklərdə xalis artım</t>
  </si>
  <si>
    <t>Vergiqoymadan əvvəl əməliyyat fəaliyyətində istifadə olunan xalis pul vəsaitləri</t>
  </si>
  <si>
    <t>Ödənilmiş mənfəət vergisi</t>
  </si>
  <si>
    <t xml:space="preserve">Əməliyyat fəaliyyətləri üzrə istifadə olunan xalis pul vəsaitləri </t>
  </si>
  <si>
    <t>İNVESTİSİYA FƏALİYYƏTİ ÜZRƏ PUL VƏSAİTLƏRİNİN HƏRƏKƏTİ:</t>
  </si>
  <si>
    <t>Satıla bilən maliyyə aktivlərinin satılmasından və geri alınmasından daxilolmalar</t>
  </si>
  <si>
    <t>Əmlak və avadanlıq üçün ödənişlər</t>
  </si>
  <si>
    <t>Əmlak və avadanlığın satılmasından daxilolmalar</t>
  </si>
  <si>
    <t>İnvestisiya fəaliyyətində istifadə olunan xalis pul vəsaitləri</t>
  </si>
  <si>
    <t>MALİYYƏLƏŞDİRMƏ FƏALİYYƏTİ ÜZRƏ PUL VƏSAİTLƏRİNİN HƏRƏKƏTİ:</t>
  </si>
  <si>
    <t>Digər borc alınmış vəsaitlər üzrə daxilolmalar</t>
  </si>
  <si>
    <t>Digər borc alınmış vəsaitlərin geri ödənilməsi</t>
  </si>
  <si>
    <t>Subordinasiya borcu üzrə ödənişlər</t>
  </si>
  <si>
    <t>Maliyyə fəaliyyətləri üzrə əldə edilən/(istifadə olunan) xalis pul vəsaitləri</t>
  </si>
  <si>
    <t>Pul vəsaitləri və onların ekvivalentlərinə valyuta məzənnəsindəki dəyişikliklərin təsiri</t>
  </si>
  <si>
    <t>-</t>
  </si>
  <si>
    <t>Pul vəsaitləri və onların ekvivalentlərində xalis azalma</t>
  </si>
  <si>
    <t>İlin əvvəlində pul vəsaitləri və onların ekvivalentləri</t>
  </si>
  <si>
    <t>İlin sonunda pul vəsaitləri və onların ekvivalentləri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</si>
</sst>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7">
    <xf numFmtId="0" fontId="0" fillId="0" borderId="0" xfId="0"/>
    <xf numFmtId="164" fontId="6" fillId="0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4" xfId="0" applyNumberFormat="1" applyFont="1" applyFill="1" applyBorder="1" applyAlignment="1" applyProtection="1">
      <alignment horizontal="right" vertical="top" wrapText="1"/>
      <protection locked="0"/>
    </xf>
    <xf numFmtId="164" fontId="6" fillId="0" borderId="4" xfId="0" applyNumberFormat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justify" vertical="top" wrapText="1"/>
    </xf>
    <xf numFmtId="0" fontId="7" fillId="0" borderId="4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justify" vertical="top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11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10" fillId="0" borderId="0" xfId="0" applyFont="1"/>
    <xf numFmtId="3" fontId="10" fillId="0" borderId="7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14" fillId="3" borderId="0" xfId="0" applyFont="1" applyFill="1" applyProtection="1"/>
    <xf numFmtId="0" fontId="15" fillId="3" borderId="1" xfId="0" applyFont="1" applyFill="1" applyBorder="1" applyAlignment="1" applyProtection="1"/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top" wrapText="1"/>
    </xf>
    <xf numFmtId="0" fontId="16" fillId="4" borderId="4" xfId="0" applyFont="1" applyFill="1" applyBorder="1" applyAlignment="1" applyProtection="1">
      <alignment horizontal="justify" vertical="top" wrapText="1"/>
    </xf>
    <xf numFmtId="0" fontId="16" fillId="4" borderId="4" xfId="0" applyNumberFormat="1" applyFont="1" applyFill="1" applyBorder="1" applyAlignment="1" applyProtection="1">
      <alignment horizontal="right" vertical="top" wrapText="1"/>
    </xf>
    <xf numFmtId="0" fontId="14" fillId="4" borderId="4" xfId="0" applyFont="1" applyFill="1" applyBorder="1" applyAlignment="1" applyProtection="1">
      <alignment horizontal="left" vertical="top" wrapText="1" inden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right" vertical="top" wrapText="1"/>
    </xf>
    <xf numFmtId="0" fontId="14" fillId="4" borderId="4" xfId="0" applyFont="1" applyFill="1" applyBorder="1" applyAlignment="1" applyProtection="1">
      <alignment horizontal="left" vertical="top" wrapText="1" indent="2"/>
    </xf>
    <xf numFmtId="0" fontId="14" fillId="4" borderId="4" xfId="0" applyFont="1" applyFill="1" applyBorder="1" applyAlignment="1" applyProtection="1">
      <alignment horizontal="left" vertical="top" wrapText="1" indent="3"/>
    </xf>
    <xf numFmtId="0" fontId="14" fillId="0" borderId="4" xfId="0" applyNumberFormat="1" applyFont="1" applyFill="1" applyBorder="1" applyAlignment="1" applyProtection="1">
      <alignment horizontal="right" vertical="top" wrapText="1"/>
      <protection locked="0"/>
    </xf>
    <xf numFmtId="0" fontId="14" fillId="4" borderId="4" xfId="0" applyFont="1" applyFill="1" applyBorder="1" applyAlignment="1" applyProtection="1">
      <alignment horizontal="left" vertical="center" indent="3"/>
    </xf>
    <xf numFmtId="0" fontId="14" fillId="0" borderId="4" xfId="0" applyNumberFormat="1" applyFont="1" applyFill="1" applyBorder="1" applyAlignment="1" applyProtection="1">
      <alignment horizontal="left" vertical="top" wrapText="1" indent="2"/>
      <protection locked="0"/>
    </xf>
    <xf numFmtId="0" fontId="14" fillId="3" borderId="0" xfId="0" applyFont="1" applyFill="1" applyAlignment="1" applyProtection="1">
      <alignment horizontal="left" indent="2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left" vertical="center" indent="1"/>
    </xf>
    <xf numFmtId="0" fontId="14" fillId="4" borderId="4" xfId="0" applyFont="1" applyFill="1" applyBorder="1" applyAlignment="1" applyProtection="1">
      <alignment horizontal="left" indent="1"/>
    </xf>
    <xf numFmtId="49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center" wrapText="1" indent="1"/>
    </xf>
    <xf numFmtId="0" fontId="14" fillId="4" borderId="4" xfId="0" applyFont="1" applyFill="1" applyBorder="1" applyAlignment="1" applyProtection="1">
      <alignment horizontal="justify" vertical="top" wrapText="1"/>
    </xf>
    <xf numFmtId="0" fontId="14" fillId="4" borderId="4" xfId="0" applyFont="1" applyFill="1" applyBorder="1" applyAlignment="1" applyProtection="1">
      <alignment horizontal="left" vertical="top" wrapText="1"/>
    </xf>
    <xf numFmtId="0" fontId="16" fillId="3" borderId="0" xfId="0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15" fillId="3" borderId="1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top" wrapText="1"/>
    </xf>
    <xf numFmtId="0" fontId="14" fillId="4" borderId="4" xfId="0" applyFont="1" applyFill="1" applyBorder="1" applyAlignment="1" applyProtection="1">
      <alignment horizontal="left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4" fillId="4" borderId="4" xfId="0" applyFont="1" applyFill="1" applyBorder="1" applyAlignment="1" applyProtection="1">
      <alignment horizontal="left" vertical="center" wrapText="1" indent="2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left" vertical="center" wrapText="1" indent="2"/>
    </xf>
    <xf numFmtId="0" fontId="14" fillId="0" borderId="9" xfId="0" applyFont="1" applyFill="1" applyBorder="1" applyProtection="1"/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left" vertical="center" wrapText="1"/>
    </xf>
    <xf numFmtId="49" fontId="7" fillId="4" borderId="4" xfId="0" applyNumberFormat="1" applyFont="1" applyFill="1" applyBorder="1" applyAlignment="1" applyProtection="1">
      <alignment horizontal="center" vertical="center" wrapText="1"/>
    </xf>
    <xf numFmtId="4" fontId="16" fillId="4" borderId="4" xfId="0" applyNumberFormat="1" applyFont="1" applyFill="1" applyBorder="1" applyAlignment="1" applyProtection="1">
      <alignment horizontal="right" vertical="center" wrapText="1"/>
    </xf>
    <xf numFmtId="0" fontId="6" fillId="3" borderId="0" xfId="0" applyFont="1" applyFill="1" applyBorder="1" applyProtection="1"/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14" fillId="4" borderId="6" xfId="0" applyFont="1" applyFill="1" applyBorder="1" applyAlignment="1" applyProtection="1">
      <alignment horizontal="left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 indent="1"/>
    </xf>
    <xf numFmtId="0" fontId="6" fillId="4" borderId="6" xfId="0" applyFont="1" applyFill="1" applyBorder="1" applyAlignment="1" applyProtection="1">
      <alignment horizontal="left" vertical="center" wrapText="1" indent="3"/>
    </xf>
    <xf numFmtId="0" fontId="14" fillId="4" borderId="6" xfId="0" applyFont="1" applyFill="1" applyBorder="1" applyAlignment="1" applyProtection="1">
      <alignment horizontal="left" vertical="center" wrapText="1" indent="2"/>
    </xf>
    <xf numFmtId="4" fontId="6" fillId="0" borderId="4" xfId="0" applyNumberFormat="1" applyFont="1" applyFill="1" applyBorder="1" applyAlignment="1" applyProtection="1">
      <alignment horizontal="right" vertical="top" wrapText="1"/>
      <protection locked="0"/>
    </xf>
    <xf numFmtId="49" fontId="14" fillId="4" borderId="5" xfId="0" applyNumberFormat="1" applyFont="1" applyFill="1" applyBorder="1" applyAlignment="1" applyProtection="1">
      <alignment horizontal="center" vertical="center" wrapText="1"/>
    </xf>
    <xf numFmtId="16" fontId="14" fillId="4" borderId="4" xfId="0" applyNumberFormat="1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 indent="2"/>
    </xf>
    <xf numFmtId="0" fontId="14" fillId="0" borderId="4" xfId="0" applyNumberFormat="1" applyFont="1" applyFill="1" applyBorder="1" applyProtection="1">
      <protection locked="0"/>
    </xf>
    <xf numFmtId="0" fontId="6" fillId="0" borderId="4" xfId="0" applyNumberFormat="1" applyFont="1" applyFill="1" applyBorder="1" applyProtection="1">
      <protection locked="0"/>
    </xf>
    <xf numFmtId="0" fontId="16" fillId="4" borderId="4" xfId="0" applyNumberFormat="1" applyFont="1" applyFill="1" applyBorder="1" applyAlignment="1" applyProtection="1">
      <alignment horizontal="right" vertical="center" wrapText="1"/>
    </xf>
    <xf numFmtId="164" fontId="6" fillId="3" borderId="0" xfId="0" applyNumberFormat="1" applyFont="1" applyFill="1" applyBorder="1" applyAlignment="1" applyProtection="1">
      <alignment horizontal="right" vertical="top" wrapText="1"/>
    </xf>
    <xf numFmtId="0" fontId="6" fillId="3" borderId="1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9" fillId="3" borderId="0" xfId="0" applyFont="1" applyFill="1" applyProtection="1"/>
    <xf numFmtId="0" fontId="7" fillId="4" borderId="2" xfId="0" applyFont="1" applyFill="1" applyBorder="1" applyAlignment="1" applyProtection="1">
      <alignment horizontal="center" vertical="top" wrapText="1"/>
    </xf>
    <xf numFmtId="0" fontId="18" fillId="4" borderId="3" xfId="0" applyFont="1" applyFill="1" applyBorder="1" applyAlignment="1" applyProtection="1">
      <alignment horizontal="center" wrapText="1"/>
    </xf>
    <xf numFmtId="0" fontId="14" fillId="4" borderId="6" xfId="0" applyFont="1" applyFill="1" applyBorder="1" applyAlignment="1" applyProtection="1">
      <alignment vertical="center" wrapText="1"/>
    </xf>
    <xf numFmtId="0" fontId="14" fillId="4" borderId="6" xfId="0" applyFont="1" applyFill="1" applyBorder="1" applyAlignment="1" applyProtection="1">
      <alignment horizontal="left" vertical="center" wrapText="1" indent="4"/>
    </xf>
    <xf numFmtId="0" fontId="20" fillId="4" borderId="6" xfId="0" applyFont="1" applyFill="1" applyBorder="1" applyAlignment="1" applyProtection="1">
      <alignment vertical="center" wrapText="1"/>
    </xf>
    <xf numFmtId="49" fontId="20" fillId="4" borderId="5" xfId="0" applyNumberFormat="1" applyFont="1" applyFill="1" applyBorder="1" applyAlignment="1" applyProtection="1">
      <alignment horizontal="center" vertical="center" wrapText="1"/>
    </xf>
    <xf numFmtId="0" fontId="20" fillId="3" borderId="0" xfId="0" applyFont="1" applyFill="1" applyProtection="1"/>
    <xf numFmtId="0" fontId="16" fillId="4" borderId="6" xfId="0" applyFont="1" applyFill="1" applyBorder="1" applyAlignment="1" applyProtection="1">
      <alignment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/>
    <xf numFmtId="4" fontId="22" fillId="3" borderId="0" xfId="0" applyNumberFormat="1" applyFont="1" applyFill="1"/>
    <xf numFmtId="4" fontId="23" fillId="3" borderId="0" xfId="0" applyNumberFormat="1" applyFont="1" applyFill="1"/>
    <xf numFmtId="4" fontId="24" fillId="3" borderId="0" xfId="0" applyNumberFormat="1" applyFont="1" applyFill="1" applyAlignment="1">
      <alignment horizontal="right"/>
    </xf>
    <xf numFmtId="0" fontId="25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4" fontId="25" fillId="4" borderId="4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left" vertical="center"/>
    </xf>
    <xf numFmtId="0" fontId="22" fillId="0" borderId="4" xfId="0" applyNumberFormat="1" applyFont="1" applyBorder="1" applyAlignment="1" applyProtection="1">
      <alignment horizontal="right" vertical="center"/>
      <protection locked="0"/>
    </xf>
    <xf numFmtId="0" fontId="23" fillId="0" borderId="4" xfId="0" applyNumberFormat="1" applyFont="1" applyBorder="1" applyAlignment="1" applyProtection="1">
      <alignment horizontal="right" vertical="center"/>
      <protection locked="0"/>
    </xf>
    <xf numFmtId="0" fontId="22" fillId="4" borderId="4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vertical="center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22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left" vertical="top" wrapText="1" indent="2"/>
    </xf>
    <xf numFmtId="0" fontId="6" fillId="0" borderId="4" xfId="0" applyNumberFormat="1" applyFont="1" applyFill="1" applyBorder="1" applyAlignment="1" applyProtection="1">
      <alignment horizontal="right" vertical="center"/>
      <protection locked="0"/>
    </xf>
    <xf numFmtId="0" fontId="26" fillId="4" borderId="4" xfId="0" applyFont="1" applyFill="1" applyBorder="1" applyAlignment="1">
      <alignment horizontal="left" vertical="center"/>
    </xf>
    <xf numFmtId="0" fontId="23" fillId="4" borderId="4" xfId="0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left" vertical="center" indent="2"/>
    </xf>
    <xf numFmtId="0" fontId="22" fillId="4" borderId="4" xfId="0" applyFont="1" applyFill="1" applyBorder="1" applyAlignment="1">
      <alignment horizontal="left" vertical="center" wrapText="1" indent="2"/>
    </xf>
    <xf numFmtId="0" fontId="27" fillId="4" borderId="4" xfId="0" applyFont="1" applyFill="1" applyBorder="1" applyAlignment="1">
      <alignment horizontal="left"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top" wrapText="1"/>
    </xf>
    <xf numFmtId="0" fontId="18" fillId="4" borderId="3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>
      <alignment horizontal="center" vertical="top" wrapText="1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top" wrapText="1"/>
    </xf>
    <xf numFmtId="0" fontId="18" fillId="4" borderId="4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8" fillId="0" borderId="3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piring/New%20information/Prudensial/PRUDENSIAL_1024_122016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>
        <row r="132">
          <cell r="C132">
            <v>-1735.4849199999696</v>
          </cell>
        </row>
      </sheetData>
      <sheetData sheetId="4">
        <row r="5">
          <cell r="F5">
            <v>20982</v>
          </cell>
        </row>
        <row r="6">
          <cell r="F6">
            <v>18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3944.578</v>
          </cell>
        </row>
        <row r="10">
          <cell r="F10">
            <v>0</v>
          </cell>
        </row>
        <row r="15">
          <cell r="F15">
            <v>-1239.8465699999897</v>
          </cell>
        </row>
        <row r="17">
          <cell r="F17">
            <v>16530.251079999998</v>
          </cell>
        </row>
        <row r="19">
          <cell r="F19">
            <v>4292.240065</v>
          </cell>
        </row>
        <row r="20">
          <cell r="F20">
            <v>802.34569050000005</v>
          </cell>
        </row>
        <row r="21">
          <cell r="F21">
            <v>3286.00063</v>
          </cell>
        </row>
        <row r="22">
          <cell r="F22">
            <v>0</v>
          </cell>
        </row>
        <row r="23">
          <cell r="F23">
            <v>46880.083975500042</v>
          </cell>
        </row>
      </sheetData>
      <sheetData sheetId="5"/>
      <sheetData sheetId="6"/>
      <sheetData sheetId="7"/>
      <sheetData sheetId="8"/>
      <sheetData sheetId="9"/>
      <sheetData sheetId="10">
        <row r="65">
          <cell r="C65">
            <v>17762.672029999998</v>
          </cell>
          <cell r="D65">
            <v>13435.505169999999</v>
          </cell>
        </row>
      </sheetData>
      <sheetData sheetId="11"/>
      <sheetData sheetId="12">
        <row r="12">
          <cell r="C12">
            <v>13.575710000000001</v>
          </cell>
          <cell r="M12">
            <v>0</v>
          </cell>
        </row>
        <row r="13">
          <cell r="C13">
            <v>10439.565340000001</v>
          </cell>
          <cell r="M13">
            <v>0</v>
          </cell>
        </row>
        <row r="15">
          <cell r="C15">
            <v>0</v>
          </cell>
          <cell r="M15">
            <v>0</v>
          </cell>
        </row>
        <row r="16">
          <cell r="C16">
            <v>0</v>
          </cell>
          <cell r="M16">
            <v>0</v>
          </cell>
        </row>
        <row r="19">
          <cell r="C19">
            <v>400</v>
          </cell>
          <cell r="M19">
            <v>0</v>
          </cell>
        </row>
        <row r="20">
          <cell r="C20">
            <v>0</v>
          </cell>
          <cell r="M20">
            <v>0</v>
          </cell>
        </row>
        <row r="22">
          <cell r="C22">
            <v>0</v>
          </cell>
          <cell r="M22">
            <v>0</v>
          </cell>
        </row>
        <row r="23">
          <cell r="C23">
            <v>0</v>
          </cell>
          <cell r="M23">
            <v>0</v>
          </cell>
        </row>
        <row r="24">
          <cell r="C24">
            <v>3328.6326899999999</v>
          </cell>
          <cell r="M24">
            <v>0</v>
          </cell>
        </row>
        <row r="25">
          <cell r="C25">
            <v>3328.6326899999999</v>
          </cell>
        </row>
        <row r="26">
          <cell r="C26">
            <v>0</v>
          </cell>
        </row>
        <row r="27">
          <cell r="C27">
            <v>5312.1</v>
          </cell>
          <cell r="M27">
            <v>0</v>
          </cell>
        </row>
        <row r="28">
          <cell r="C28">
            <v>5312.1</v>
          </cell>
        </row>
        <row r="29">
          <cell r="C29">
            <v>0</v>
          </cell>
        </row>
        <row r="30">
          <cell r="C30">
            <v>376068.53669999994</v>
          </cell>
          <cell r="M30">
            <v>11473.947252499998</v>
          </cell>
        </row>
        <row r="186">
          <cell r="C186">
            <v>0</v>
          </cell>
          <cell r="M186">
            <v>0</v>
          </cell>
        </row>
        <row r="188">
          <cell r="C188">
            <v>0</v>
          </cell>
          <cell r="M188">
            <v>0</v>
          </cell>
        </row>
        <row r="189">
          <cell r="C189">
            <v>0</v>
          </cell>
          <cell r="M189">
            <v>0</v>
          </cell>
        </row>
        <row r="192">
          <cell r="C192">
            <v>0</v>
          </cell>
          <cell r="M192">
            <v>0</v>
          </cell>
        </row>
        <row r="193">
          <cell r="C193">
            <v>234</v>
          </cell>
          <cell r="M193">
            <v>0</v>
          </cell>
        </row>
        <row r="194">
          <cell r="C194">
            <v>0</v>
          </cell>
          <cell r="M194">
            <v>0</v>
          </cell>
        </row>
        <row r="196">
          <cell r="C196">
            <v>0</v>
          </cell>
          <cell r="M196">
            <v>0</v>
          </cell>
        </row>
        <row r="197">
          <cell r="C197">
            <v>0</v>
          </cell>
          <cell r="M197">
            <v>0</v>
          </cell>
        </row>
        <row r="198">
          <cell r="C198">
            <v>2718.25108</v>
          </cell>
          <cell r="M198">
            <v>0</v>
          </cell>
        </row>
        <row r="200">
          <cell r="C200">
            <v>16636.855159999999</v>
          </cell>
          <cell r="M200">
            <v>2782.0652200000004</v>
          </cell>
        </row>
        <row r="201">
          <cell r="C201">
            <v>537.16600000000005</v>
          </cell>
          <cell r="M201">
            <v>0</v>
          </cell>
        </row>
        <row r="202">
          <cell r="C202">
            <v>126764.33039</v>
          </cell>
          <cell r="M202">
            <v>60353.966424999999</v>
          </cell>
        </row>
        <row r="220">
          <cell r="M220">
            <v>68.752399999999994</v>
          </cell>
        </row>
        <row r="236">
          <cell r="C236">
            <v>13.575710000000001</v>
          </cell>
          <cell r="M236">
            <v>0</v>
          </cell>
        </row>
        <row r="237">
          <cell r="C237">
            <v>10439.565340000001</v>
          </cell>
          <cell r="M237">
            <v>0</v>
          </cell>
        </row>
        <row r="239">
          <cell r="C239">
            <v>0</v>
          </cell>
          <cell r="M239">
            <v>0</v>
          </cell>
        </row>
        <row r="240">
          <cell r="C240">
            <v>0</v>
          </cell>
          <cell r="M240">
            <v>0</v>
          </cell>
        </row>
        <row r="243">
          <cell r="C243">
            <v>0</v>
          </cell>
          <cell r="M243">
            <v>0</v>
          </cell>
        </row>
        <row r="244">
          <cell r="C244">
            <v>0</v>
          </cell>
          <cell r="M244">
            <v>0</v>
          </cell>
        </row>
        <row r="246">
          <cell r="C246">
            <v>0</v>
          </cell>
          <cell r="M246">
            <v>0</v>
          </cell>
        </row>
        <row r="247">
          <cell r="C247">
            <v>0</v>
          </cell>
          <cell r="M247">
            <v>0</v>
          </cell>
        </row>
        <row r="248">
          <cell r="C248">
            <v>3328.6326899999999</v>
          </cell>
          <cell r="M248">
            <v>0</v>
          </cell>
        </row>
        <row r="249">
          <cell r="C249">
            <v>3328.6326899999999</v>
          </cell>
        </row>
        <row r="250">
          <cell r="C250">
            <v>0</v>
          </cell>
        </row>
        <row r="251">
          <cell r="C251">
            <v>5312.1</v>
          </cell>
          <cell r="M251">
            <v>0</v>
          </cell>
        </row>
        <row r="252">
          <cell r="C252">
            <v>5312.1</v>
          </cell>
        </row>
        <row r="253">
          <cell r="C253">
            <v>0</v>
          </cell>
        </row>
        <row r="254">
          <cell r="C254">
            <v>218364.77370000002</v>
          </cell>
          <cell r="M254">
            <v>1675.760235</v>
          </cell>
        </row>
        <row r="410">
          <cell r="C410">
            <v>0</v>
          </cell>
          <cell r="M410">
            <v>0</v>
          </cell>
        </row>
        <row r="412">
          <cell r="C412">
            <v>0</v>
          </cell>
          <cell r="M412">
            <v>0</v>
          </cell>
        </row>
        <row r="413">
          <cell r="C413">
            <v>0</v>
          </cell>
          <cell r="M413">
            <v>0</v>
          </cell>
        </row>
        <row r="416">
          <cell r="C416">
            <v>0</v>
          </cell>
          <cell r="M416">
            <v>0</v>
          </cell>
        </row>
        <row r="417">
          <cell r="C417">
            <v>0</v>
          </cell>
          <cell r="M417">
            <v>0</v>
          </cell>
        </row>
        <row r="418">
          <cell r="C418">
            <v>0</v>
          </cell>
          <cell r="M418">
            <v>0</v>
          </cell>
        </row>
        <row r="420">
          <cell r="C420">
            <v>0</v>
          </cell>
          <cell r="M420">
            <v>0</v>
          </cell>
        </row>
        <row r="421">
          <cell r="C421">
            <v>0</v>
          </cell>
          <cell r="M421">
            <v>0</v>
          </cell>
        </row>
        <row r="422">
          <cell r="C422">
            <v>0</v>
          </cell>
          <cell r="M422">
            <v>0</v>
          </cell>
        </row>
        <row r="426">
          <cell r="C426">
            <v>85223.412369999991</v>
          </cell>
          <cell r="M426">
            <v>35836.489170000001</v>
          </cell>
        </row>
        <row r="444">
          <cell r="M444">
            <v>52.441400000000002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opLeftCell="A55" workbookViewId="0" xr3:uid="{AEA406A1-0E4B-5B11-9CD5-51D6E497D94C}">
      <selection activeCell="D11" sqref="D11"/>
    </sheetView>
  </sheetViews>
  <sheetFormatPr defaultRowHeight="15"/>
  <cols>
    <col min="1" max="1" width="41.7109375" customWidth="1"/>
    <col min="2" max="2" width="18.140625" customWidth="1"/>
    <col min="3" max="3" width="0" hidden="1" customWidth="1"/>
    <col min="4" max="4" width="19.42578125" customWidth="1"/>
  </cols>
  <sheetData>
    <row r="1" spans="1:4">
      <c r="A1" s="125" t="s">
        <v>0</v>
      </c>
      <c r="B1" s="125"/>
      <c r="C1" s="126"/>
      <c r="D1" s="126"/>
    </row>
    <row r="2" spans="1:4" ht="15.75">
      <c r="A2" s="127" t="s">
        <v>1</v>
      </c>
      <c r="B2" s="127"/>
      <c r="C2" s="128"/>
      <c r="D2" s="128"/>
    </row>
    <row r="3" spans="1:4">
      <c r="A3" s="129" t="s">
        <v>2</v>
      </c>
      <c r="B3" s="129"/>
      <c r="C3" s="130"/>
      <c r="D3" s="130"/>
    </row>
    <row r="4" spans="1:4" ht="38.25">
      <c r="A4" s="131" t="s">
        <v>3</v>
      </c>
      <c r="B4" s="132"/>
      <c r="C4" s="7" t="s">
        <v>4</v>
      </c>
      <c r="D4" s="7" t="s">
        <v>5</v>
      </c>
    </row>
    <row r="5" spans="1:4">
      <c r="A5" s="133">
        <v>1</v>
      </c>
      <c r="B5" s="134"/>
      <c r="C5" s="5">
        <v>2</v>
      </c>
      <c r="D5" s="5">
        <v>3</v>
      </c>
    </row>
    <row r="6" spans="1:4">
      <c r="A6" s="8" t="s">
        <v>6</v>
      </c>
      <c r="B6" s="9">
        <v>1</v>
      </c>
      <c r="C6" s="3">
        <v>17633.715820000016</v>
      </c>
      <c r="D6" s="3">
        <v>68693.182659999991</v>
      </c>
    </row>
    <row r="7" spans="1:4">
      <c r="A7" s="4" t="s">
        <v>7</v>
      </c>
      <c r="B7" s="6" t="s">
        <v>8</v>
      </c>
      <c r="C7" s="3">
        <v>17472.725840000014</v>
      </c>
      <c r="D7" s="3">
        <v>68522.455399999992</v>
      </c>
    </row>
    <row r="8" spans="1:4">
      <c r="A8" s="4" t="s">
        <v>9</v>
      </c>
      <c r="B8" s="6" t="s">
        <v>10</v>
      </c>
      <c r="C8" s="1">
        <v>0</v>
      </c>
      <c r="D8" s="1">
        <v>0</v>
      </c>
    </row>
    <row r="9" spans="1:4">
      <c r="A9" s="4" t="s">
        <v>11</v>
      </c>
      <c r="B9" s="6" t="s">
        <v>12</v>
      </c>
      <c r="C9" s="1">
        <v>58.435039999999987</v>
      </c>
      <c r="D9" s="1">
        <v>105.53099000000002</v>
      </c>
    </row>
    <row r="10" spans="1:4" ht="25.5">
      <c r="A10" s="4" t="s">
        <v>13</v>
      </c>
      <c r="B10" s="6" t="s">
        <v>14</v>
      </c>
      <c r="C10" s="1">
        <v>845.75235000000112</v>
      </c>
      <c r="D10" s="1">
        <v>13531.469940000001</v>
      </c>
    </row>
    <row r="11" spans="1:4">
      <c r="A11" s="4" t="s">
        <v>15</v>
      </c>
      <c r="B11" s="6" t="s">
        <v>16</v>
      </c>
      <c r="C11" s="1">
        <v>1507.5739100000019</v>
      </c>
      <c r="D11" s="1">
        <v>6192.4066299999995</v>
      </c>
    </row>
    <row r="12" spans="1:4">
      <c r="A12" s="4" t="s">
        <v>17</v>
      </c>
      <c r="B12" s="6" t="s">
        <v>18</v>
      </c>
      <c r="C12" s="1">
        <v>145.11687000000001</v>
      </c>
      <c r="D12" s="1">
        <v>1159.26936</v>
      </c>
    </row>
    <row r="13" spans="1:4" ht="25.5">
      <c r="A13" s="4" t="s">
        <v>19</v>
      </c>
      <c r="B13" s="6" t="s">
        <v>20</v>
      </c>
      <c r="C13" s="1">
        <v>12294.83595500001</v>
      </c>
      <c r="D13" s="1">
        <v>36237.198489999995</v>
      </c>
    </row>
    <row r="14" spans="1:4" ht="25.5">
      <c r="A14" s="4" t="s">
        <v>21</v>
      </c>
      <c r="B14" s="6" t="s">
        <v>22</v>
      </c>
      <c r="C14" s="1">
        <v>127.23849500000006</v>
      </c>
      <c r="D14" s="1">
        <v>2786.1904500000001</v>
      </c>
    </row>
    <row r="15" spans="1:4" ht="25.5">
      <c r="A15" s="4" t="s">
        <v>23</v>
      </c>
      <c r="B15" s="6" t="s">
        <v>24</v>
      </c>
      <c r="C15" s="1">
        <v>121.77930000000003</v>
      </c>
      <c r="D15" s="1">
        <v>283.13811999999996</v>
      </c>
    </row>
    <row r="16" spans="1:4" ht="25.5">
      <c r="A16" s="4" t="s">
        <v>25</v>
      </c>
      <c r="B16" s="6" t="s">
        <v>26</v>
      </c>
      <c r="C16" s="1">
        <v>0.61455000000000037</v>
      </c>
      <c r="D16" s="1">
        <v>0</v>
      </c>
    </row>
    <row r="17" spans="1:4">
      <c r="A17" s="4" t="s">
        <v>27</v>
      </c>
      <c r="B17" s="6" t="s">
        <v>28</v>
      </c>
      <c r="C17" s="1">
        <v>2371.3793699999997</v>
      </c>
      <c r="D17" s="1">
        <v>8227.2514199999987</v>
      </c>
    </row>
    <row r="18" spans="1:4" ht="25.5">
      <c r="A18" s="4" t="s">
        <v>29</v>
      </c>
      <c r="B18" s="6" t="s">
        <v>30</v>
      </c>
      <c r="C18" s="1">
        <v>0</v>
      </c>
      <c r="D18" s="1">
        <v>5.5574900000000005</v>
      </c>
    </row>
    <row r="19" spans="1:4">
      <c r="A19" s="4" t="s">
        <v>31</v>
      </c>
      <c r="B19" s="6" t="s">
        <v>32</v>
      </c>
      <c r="C19" s="1">
        <v>0.89294999999999902</v>
      </c>
      <c r="D19" s="1">
        <v>14.1409</v>
      </c>
    </row>
    <row r="20" spans="1:4">
      <c r="A20" s="4" t="s">
        <v>33</v>
      </c>
      <c r="B20" s="6" t="s">
        <v>34</v>
      </c>
      <c r="C20" s="1">
        <v>0</v>
      </c>
      <c r="D20" s="1">
        <v>0</v>
      </c>
    </row>
    <row r="21" spans="1:4">
      <c r="A21" s="4" t="s">
        <v>35</v>
      </c>
      <c r="B21" s="6" t="s">
        <v>36</v>
      </c>
      <c r="C21" s="1">
        <v>330.06195000000014</v>
      </c>
      <c r="D21" s="1">
        <v>63.098029999999994</v>
      </c>
    </row>
    <row r="22" spans="1:4">
      <c r="A22" s="4" t="s">
        <v>37</v>
      </c>
      <c r="B22" s="6" t="s">
        <v>38</v>
      </c>
      <c r="C22" s="1">
        <v>-169.96492000000006</v>
      </c>
      <c r="D22" s="1">
        <v>87.930840000000003</v>
      </c>
    </row>
    <row r="23" spans="1:4">
      <c r="A23" s="8" t="s">
        <v>39</v>
      </c>
      <c r="B23" s="9">
        <v>2</v>
      </c>
      <c r="C23" s="3">
        <v>6263.8627700000061</v>
      </c>
      <c r="D23" s="3">
        <v>24648.967390000002</v>
      </c>
    </row>
    <row r="24" spans="1:4">
      <c r="A24" s="4" t="s">
        <v>40</v>
      </c>
      <c r="B24" s="6" t="s">
        <v>41</v>
      </c>
      <c r="C24" s="3">
        <v>3820.2316700000047</v>
      </c>
      <c r="D24" s="3">
        <v>9301.9475100000018</v>
      </c>
    </row>
    <row r="25" spans="1:4" ht="25.5">
      <c r="A25" s="4" t="s">
        <v>42</v>
      </c>
      <c r="B25" s="6" t="s">
        <v>43</v>
      </c>
      <c r="C25" s="1">
        <v>0</v>
      </c>
      <c r="D25" s="1">
        <v>0</v>
      </c>
    </row>
    <row r="26" spans="1:4">
      <c r="A26" s="4" t="s">
        <v>44</v>
      </c>
      <c r="B26" s="6" t="s">
        <v>45</v>
      </c>
      <c r="C26" s="1">
        <v>0</v>
      </c>
      <c r="D26" s="1">
        <v>0</v>
      </c>
    </row>
    <row r="27" spans="1:4">
      <c r="A27" s="4" t="s">
        <v>46</v>
      </c>
      <c r="B27" s="6" t="s">
        <v>47</v>
      </c>
      <c r="C27" s="1">
        <v>3820.2316700000047</v>
      </c>
      <c r="D27" s="1">
        <v>9301.9475100000018</v>
      </c>
    </row>
    <row r="28" spans="1:4">
      <c r="A28" s="4" t="s">
        <v>48</v>
      </c>
      <c r="B28" s="6" t="s">
        <v>49</v>
      </c>
      <c r="C28" s="1">
        <v>0</v>
      </c>
      <c r="D28" s="1">
        <v>934.94434000000001</v>
      </c>
    </row>
    <row r="29" spans="1:4" ht="25.5">
      <c r="A29" s="4" t="s">
        <v>50</v>
      </c>
      <c r="B29" s="6" t="s">
        <v>51</v>
      </c>
      <c r="C29" s="1">
        <v>0</v>
      </c>
      <c r="D29" s="1">
        <v>0</v>
      </c>
    </row>
    <row r="30" spans="1:4">
      <c r="A30" s="4" t="s">
        <v>52</v>
      </c>
      <c r="B30" s="6" t="s">
        <v>53</v>
      </c>
      <c r="C30" s="1">
        <v>0</v>
      </c>
      <c r="D30" s="1">
        <v>243.95100999999997</v>
      </c>
    </row>
    <row r="31" spans="1:4" ht="25.5">
      <c r="A31" s="4" t="s">
        <v>54</v>
      </c>
      <c r="B31" s="6" t="s">
        <v>55</v>
      </c>
      <c r="C31" s="1">
        <v>699.06939999999986</v>
      </c>
      <c r="D31" s="1">
        <v>2233.3328399999996</v>
      </c>
    </row>
    <row r="32" spans="1:4" ht="25.5">
      <c r="A32" s="4" t="s">
        <v>56</v>
      </c>
      <c r="B32" s="6" t="s">
        <v>57</v>
      </c>
      <c r="C32" s="1">
        <v>1744.5617000000011</v>
      </c>
      <c r="D32" s="1">
        <v>8780.8562399999992</v>
      </c>
    </row>
    <row r="33" spans="1:4" ht="25.5">
      <c r="A33" s="4" t="s">
        <v>58</v>
      </c>
      <c r="B33" s="6" t="s">
        <v>59</v>
      </c>
      <c r="C33" s="1">
        <v>0</v>
      </c>
      <c r="D33" s="1">
        <v>2.9178799999999998</v>
      </c>
    </row>
    <row r="34" spans="1:4">
      <c r="A34" s="4" t="s">
        <v>60</v>
      </c>
      <c r="B34" s="6" t="s">
        <v>61</v>
      </c>
      <c r="C34" s="1">
        <v>0</v>
      </c>
      <c r="D34" s="1">
        <v>0</v>
      </c>
    </row>
    <row r="35" spans="1:4" ht="25.5">
      <c r="A35" s="4" t="s">
        <v>62</v>
      </c>
      <c r="B35" s="6" t="s">
        <v>63</v>
      </c>
      <c r="C35" s="1">
        <v>0</v>
      </c>
      <c r="D35" s="1">
        <v>2730.0685200000003</v>
      </c>
    </row>
    <row r="36" spans="1:4">
      <c r="A36" s="4" t="s">
        <v>64</v>
      </c>
      <c r="B36" s="6" t="s">
        <v>65</v>
      </c>
      <c r="C36" s="1">
        <v>0</v>
      </c>
      <c r="D36" s="1">
        <v>420.94905000000006</v>
      </c>
    </row>
    <row r="37" spans="1:4">
      <c r="A37" s="8" t="s">
        <v>66</v>
      </c>
      <c r="B37" s="9">
        <v>3</v>
      </c>
      <c r="C37" s="3">
        <v>11369.853050000009</v>
      </c>
      <c r="D37" s="3">
        <v>44044.215269999986</v>
      </c>
    </row>
    <row r="38" spans="1:4">
      <c r="A38" s="8" t="s">
        <v>67</v>
      </c>
      <c r="B38" s="9">
        <v>4</v>
      </c>
      <c r="C38" s="3">
        <v>3471.1793600000024</v>
      </c>
      <c r="D38" s="3">
        <v>7558.1871899999996</v>
      </c>
    </row>
    <row r="39" spans="1:4" ht="25.5">
      <c r="A39" s="4" t="s">
        <v>68</v>
      </c>
      <c r="B39" s="6" t="s">
        <v>69</v>
      </c>
      <c r="C39" s="1">
        <v>931.04381000000012</v>
      </c>
      <c r="D39" s="1">
        <v>847.40353999999991</v>
      </c>
    </row>
    <row r="40" spans="1:4" ht="25.5">
      <c r="A40" s="4" t="s">
        <v>70</v>
      </c>
      <c r="B40" s="6" t="s">
        <v>71</v>
      </c>
      <c r="C40" s="1">
        <v>302.44094000000041</v>
      </c>
      <c r="D40" s="1">
        <v>3565.8083199999996</v>
      </c>
    </row>
    <row r="41" spans="1:4">
      <c r="A41" s="4" t="s">
        <v>72</v>
      </c>
      <c r="B41" s="6" t="s">
        <v>73</v>
      </c>
      <c r="C41" s="1">
        <v>1407.0899600000007</v>
      </c>
      <c r="D41" s="1">
        <v>2932.0393900000004</v>
      </c>
    </row>
    <row r="42" spans="1:4" ht="25.5">
      <c r="A42" s="4" t="s">
        <v>74</v>
      </c>
      <c r="B42" s="6" t="s">
        <v>75</v>
      </c>
      <c r="C42" s="3">
        <v>0</v>
      </c>
      <c r="D42" s="3">
        <v>0</v>
      </c>
    </row>
    <row r="43" spans="1:4" ht="25.5">
      <c r="A43" s="4" t="s">
        <v>76</v>
      </c>
      <c r="B43" s="6" t="s">
        <v>77</v>
      </c>
      <c r="C43" s="1">
        <v>0</v>
      </c>
      <c r="D43" s="1">
        <v>0</v>
      </c>
    </row>
    <row r="44" spans="1:4" ht="25.5">
      <c r="A44" s="4" t="s">
        <v>78</v>
      </c>
      <c r="B44" s="6" t="s">
        <v>79</v>
      </c>
      <c r="C44" s="1">
        <v>0</v>
      </c>
      <c r="D44" s="1">
        <v>0</v>
      </c>
    </row>
    <row r="45" spans="1:4">
      <c r="A45" s="4" t="s">
        <v>80</v>
      </c>
      <c r="B45" s="6" t="s">
        <v>81</v>
      </c>
      <c r="C45" s="1">
        <v>830.60465000000102</v>
      </c>
      <c r="D45" s="1">
        <v>212.93594000000004</v>
      </c>
    </row>
    <row r="46" spans="1:4">
      <c r="A46" s="8" t="s">
        <v>82</v>
      </c>
      <c r="B46" s="9">
        <v>5</v>
      </c>
      <c r="C46" s="3">
        <v>10034.680360000006</v>
      </c>
      <c r="D46" s="3">
        <v>23865.852780000001</v>
      </c>
    </row>
    <row r="47" spans="1:4">
      <c r="A47" s="4" t="s">
        <v>83</v>
      </c>
      <c r="B47" s="6" t="s">
        <v>84</v>
      </c>
      <c r="C47" s="3">
        <v>4672.8799700000063</v>
      </c>
      <c r="D47" s="3">
        <v>10101.923119999999</v>
      </c>
    </row>
    <row r="48" spans="1:4">
      <c r="A48" s="4" t="s">
        <v>85</v>
      </c>
      <c r="B48" s="6" t="s">
        <v>86</v>
      </c>
      <c r="C48" s="1">
        <v>2924.351220000005</v>
      </c>
      <c r="D48" s="1">
        <v>7193.0959599999996</v>
      </c>
    </row>
    <row r="49" spans="1:4">
      <c r="A49" s="4" t="s">
        <v>87</v>
      </c>
      <c r="B49" s="6" t="s">
        <v>88</v>
      </c>
      <c r="C49" s="1">
        <v>907.82266000000072</v>
      </c>
      <c r="D49" s="1">
        <v>998.17668000000003</v>
      </c>
    </row>
    <row r="50" spans="1:4">
      <c r="A50" s="4" t="s">
        <v>89</v>
      </c>
      <c r="B50" s="6" t="s">
        <v>90</v>
      </c>
      <c r="C50" s="1">
        <v>0</v>
      </c>
      <c r="D50" s="1">
        <v>132.48807000000002</v>
      </c>
    </row>
    <row r="51" spans="1:4" ht="25.5">
      <c r="A51" s="10" t="s">
        <v>91</v>
      </c>
      <c r="B51" s="6" t="s">
        <v>92</v>
      </c>
      <c r="C51" s="1">
        <v>840.70609000000059</v>
      </c>
      <c r="D51" s="1">
        <v>1778.1624100000001</v>
      </c>
    </row>
    <row r="52" spans="1:4" ht="25.5">
      <c r="A52" s="10" t="s">
        <v>93</v>
      </c>
      <c r="B52" s="6" t="s">
        <v>94</v>
      </c>
      <c r="C52" s="3">
        <v>1663.1410400000004</v>
      </c>
      <c r="D52" s="3">
        <v>6086.6861900000004</v>
      </c>
    </row>
    <row r="53" spans="1:4">
      <c r="A53" s="10" t="s">
        <v>95</v>
      </c>
      <c r="B53" s="6" t="s">
        <v>96</v>
      </c>
      <c r="C53" s="1">
        <v>444.77664000000004</v>
      </c>
      <c r="D53" s="1">
        <v>1130.8946400000002</v>
      </c>
    </row>
    <row r="54" spans="1:4">
      <c r="A54" s="10" t="s">
        <v>97</v>
      </c>
      <c r="B54" s="6" t="s">
        <v>98</v>
      </c>
      <c r="C54" s="1">
        <v>617.9352200000003</v>
      </c>
      <c r="D54" s="1">
        <v>1789.4032</v>
      </c>
    </row>
    <row r="55" spans="1:4" ht="25.5">
      <c r="A55" s="10" t="s">
        <v>99</v>
      </c>
      <c r="B55" s="6" t="s">
        <v>100</v>
      </c>
      <c r="C55" s="1">
        <v>98.472509999999943</v>
      </c>
      <c r="D55" s="1">
        <v>329.77512999999999</v>
      </c>
    </row>
    <row r="56" spans="1:4">
      <c r="A56" s="10" t="s">
        <v>101</v>
      </c>
      <c r="B56" s="6" t="s">
        <v>102</v>
      </c>
      <c r="C56" s="1">
        <v>501.95667000000003</v>
      </c>
      <c r="D56" s="1">
        <v>2836.6132200000002</v>
      </c>
    </row>
    <row r="57" spans="1:4" ht="25.5">
      <c r="A57" s="4" t="s">
        <v>103</v>
      </c>
      <c r="B57" s="6" t="s">
        <v>104</v>
      </c>
      <c r="C57" s="1">
        <v>3698.6593499999999</v>
      </c>
      <c r="D57" s="1">
        <v>7677.2434699999994</v>
      </c>
    </row>
    <row r="58" spans="1:4" ht="25.5">
      <c r="A58" s="8" t="s">
        <v>105</v>
      </c>
      <c r="B58" s="9">
        <v>6</v>
      </c>
      <c r="C58" s="3">
        <v>4806.352050000005</v>
      </c>
      <c r="D58" s="3">
        <v>27736.549679999982</v>
      </c>
    </row>
    <row r="59" spans="1:4" ht="25.5">
      <c r="A59" s="4" t="s">
        <v>106</v>
      </c>
      <c r="B59" s="6">
        <v>7</v>
      </c>
      <c r="C59" s="1">
        <v>2286.5015000000021</v>
      </c>
      <c r="D59" s="1">
        <v>27405.346379999995</v>
      </c>
    </row>
    <row r="60" spans="1:4" ht="38.25">
      <c r="A60" s="8" t="s">
        <v>107</v>
      </c>
      <c r="B60" s="9">
        <v>8</v>
      </c>
      <c r="C60" s="3">
        <v>2519.8505500000028</v>
      </c>
      <c r="D60" s="3">
        <v>331.20329999998648</v>
      </c>
    </row>
    <row r="61" spans="1:4" ht="25.5">
      <c r="A61" s="4" t="s">
        <v>108</v>
      </c>
      <c r="B61" s="6">
        <v>9</v>
      </c>
      <c r="C61" s="3">
        <v>-104.16620999999941</v>
      </c>
      <c r="D61" s="3">
        <v>-72.974859999999993</v>
      </c>
    </row>
    <row r="62" spans="1:4">
      <c r="A62" s="4" t="s">
        <v>109</v>
      </c>
      <c r="B62" s="6" t="s">
        <v>110</v>
      </c>
      <c r="C62" s="1">
        <v>0</v>
      </c>
      <c r="D62" s="1">
        <v>-84.312849999999997</v>
      </c>
    </row>
    <row r="63" spans="1:4">
      <c r="A63" s="4" t="s">
        <v>111</v>
      </c>
      <c r="B63" s="6" t="s">
        <v>112</v>
      </c>
      <c r="C63" s="1">
        <v>-104.16620999999941</v>
      </c>
      <c r="D63" s="1">
        <v>11.337990000000003</v>
      </c>
    </row>
    <row r="64" spans="1:4" ht="25.5">
      <c r="A64" s="8" t="s">
        <v>113</v>
      </c>
      <c r="B64" s="9">
        <v>10</v>
      </c>
      <c r="C64" s="3">
        <v>2415.6843400000034</v>
      </c>
      <c r="D64" s="3">
        <v>258.22843999998651</v>
      </c>
    </row>
    <row r="65" spans="1:4">
      <c r="A65" s="8" t="s">
        <v>114</v>
      </c>
      <c r="B65" s="9">
        <v>11</v>
      </c>
      <c r="C65" s="1">
        <v>528.60892999999987</v>
      </c>
      <c r="D65" s="1">
        <v>133.50020000000001</v>
      </c>
    </row>
    <row r="66" spans="1:4" ht="25.5">
      <c r="A66" s="8" t="s">
        <v>115</v>
      </c>
      <c r="B66" s="9">
        <v>12</v>
      </c>
      <c r="C66" s="3">
        <v>1887.0754100000036</v>
      </c>
      <c r="D66" s="3">
        <v>124.7282399999865</v>
      </c>
    </row>
    <row r="67" spans="1:4">
      <c r="A67" s="10" t="s">
        <v>116</v>
      </c>
      <c r="B67" s="6">
        <v>13</v>
      </c>
      <c r="C67" s="1">
        <v>0</v>
      </c>
      <c r="D67" s="1">
        <v>0</v>
      </c>
    </row>
    <row r="68" spans="1:4" ht="25.5">
      <c r="A68" s="10" t="s">
        <v>117</v>
      </c>
      <c r="B68" s="6" t="s">
        <v>118</v>
      </c>
      <c r="C68" s="1">
        <v>0</v>
      </c>
      <c r="D68" s="1">
        <v>0</v>
      </c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tabSelected="1" workbookViewId="0" xr3:uid="{958C4451-9541-5A59-BF78-D2F731DF1C81}">
      <selection activeCell="A14" sqref="A14"/>
    </sheetView>
  </sheetViews>
  <sheetFormatPr defaultRowHeight="12.75"/>
  <cols>
    <col min="1" max="1" width="61" style="48" customWidth="1"/>
    <col min="2" max="2" width="6.28515625" style="47" bestFit="1" customWidth="1"/>
    <col min="3" max="3" width="16.7109375" style="48" customWidth="1"/>
    <col min="4" max="4" width="14.42578125" style="48" customWidth="1"/>
    <col min="5" max="256" width="9.140625" style="48"/>
    <col min="257" max="257" width="61" style="48" customWidth="1"/>
    <col min="258" max="258" width="6.28515625" style="48" bestFit="1" customWidth="1"/>
    <col min="259" max="259" width="16.7109375" style="48" customWidth="1"/>
    <col min="260" max="260" width="14.42578125" style="48" customWidth="1"/>
    <col min="261" max="512" width="9.140625" style="48"/>
    <col min="513" max="513" width="61" style="48" customWidth="1"/>
    <col min="514" max="514" width="6.28515625" style="48" bestFit="1" customWidth="1"/>
    <col min="515" max="515" width="16.7109375" style="48" customWidth="1"/>
    <col min="516" max="516" width="14.42578125" style="48" customWidth="1"/>
    <col min="517" max="768" width="9.140625" style="48"/>
    <col min="769" max="769" width="61" style="48" customWidth="1"/>
    <col min="770" max="770" width="6.28515625" style="48" bestFit="1" customWidth="1"/>
    <col min="771" max="771" width="16.7109375" style="48" customWidth="1"/>
    <col min="772" max="772" width="14.42578125" style="48" customWidth="1"/>
    <col min="773" max="1024" width="9.140625" style="48"/>
    <col min="1025" max="1025" width="61" style="48" customWidth="1"/>
    <col min="1026" max="1026" width="6.28515625" style="48" bestFit="1" customWidth="1"/>
    <col min="1027" max="1027" width="16.7109375" style="48" customWidth="1"/>
    <col min="1028" max="1028" width="14.42578125" style="48" customWidth="1"/>
    <col min="1029" max="1280" width="9.140625" style="48"/>
    <col min="1281" max="1281" width="61" style="48" customWidth="1"/>
    <col min="1282" max="1282" width="6.28515625" style="48" bestFit="1" customWidth="1"/>
    <col min="1283" max="1283" width="16.7109375" style="48" customWidth="1"/>
    <col min="1284" max="1284" width="14.42578125" style="48" customWidth="1"/>
    <col min="1285" max="1536" width="9.140625" style="48"/>
    <col min="1537" max="1537" width="61" style="48" customWidth="1"/>
    <col min="1538" max="1538" width="6.28515625" style="48" bestFit="1" customWidth="1"/>
    <col min="1539" max="1539" width="16.7109375" style="48" customWidth="1"/>
    <col min="1540" max="1540" width="14.42578125" style="48" customWidth="1"/>
    <col min="1541" max="1792" width="9.140625" style="48"/>
    <col min="1793" max="1793" width="61" style="48" customWidth="1"/>
    <col min="1794" max="1794" width="6.28515625" style="48" bestFit="1" customWidth="1"/>
    <col min="1795" max="1795" width="16.7109375" style="48" customWidth="1"/>
    <col min="1796" max="1796" width="14.42578125" style="48" customWidth="1"/>
    <col min="1797" max="2048" width="9.140625" style="48"/>
    <col min="2049" max="2049" width="61" style="48" customWidth="1"/>
    <col min="2050" max="2050" width="6.28515625" style="48" bestFit="1" customWidth="1"/>
    <col min="2051" max="2051" width="16.7109375" style="48" customWidth="1"/>
    <col min="2052" max="2052" width="14.42578125" style="48" customWidth="1"/>
    <col min="2053" max="2304" width="9.140625" style="48"/>
    <col min="2305" max="2305" width="61" style="48" customWidth="1"/>
    <col min="2306" max="2306" width="6.28515625" style="48" bestFit="1" customWidth="1"/>
    <col min="2307" max="2307" width="16.7109375" style="48" customWidth="1"/>
    <col min="2308" max="2308" width="14.42578125" style="48" customWidth="1"/>
    <col min="2309" max="2560" width="9.140625" style="48"/>
    <col min="2561" max="2561" width="61" style="48" customWidth="1"/>
    <col min="2562" max="2562" width="6.28515625" style="48" bestFit="1" customWidth="1"/>
    <col min="2563" max="2563" width="16.7109375" style="48" customWidth="1"/>
    <col min="2564" max="2564" width="14.42578125" style="48" customWidth="1"/>
    <col min="2565" max="2816" width="9.140625" style="48"/>
    <col min="2817" max="2817" width="61" style="48" customWidth="1"/>
    <col min="2818" max="2818" width="6.28515625" style="48" bestFit="1" customWidth="1"/>
    <col min="2819" max="2819" width="16.7109375" style="48" customWidth="1"/>
    <col min="2820" max="2820" width="14.42578125" style="48" customWidth="1"/>
    <col min="2821" max="3072" width="9.140625" style="48"/>
    <col min="3073" max="3073" width="61" style="48" customWidth="1"/>
    <col min="3074" max="3074" width="6.28515625" style="48" bestFit="1" customWidth="1"/>
    <col min="3075" max="3075" width="16.7109375" style="48" customWidth="1"/>
    <col min="3076" max="3076" width="14.42578125" style="48" customWidth="1"/>
    <col min="3077" max="3328" width="9.140625" style="48"/>
    <col min="3329" max="3329" width="61" style="48" customWidth="1"/>
    <col min="3330" max="3330" width="6.28515625" style="48" bestFit="1" customWidth="1"/>
    <col min="3331" max="3331" width="16.7109375" style="48" customWidth="1"/>
    <col min="3332" max="3332" width="14.42578125" style="48" customWidth="1"/>
    <col min="3333" max="3584" width="9.140625" style="48"/>
    <col min="3585" max="3585" width="61" style="48" customWidth="1"/>
    <col min="3586" max="3586" width="6.28515625" style="48" bestFit="1" customWidth="1"/>
    <col min="3587" max="3587" width="16.7109375" style="48" customWidth="1"/>
    <col min="3588" max="3588" width="14.42578125" style="48" customWidth="1"/>
    <col min="3589" max="3840" width="9.140625" style="48"/>
    <col min="3841" max="3841" width="61" style="48" customWidth="1"/>
    <col min="3842" max="3842" width="6.28515625" style="48" bestFit="1" customWidth="1"/>
    <col min="3843" max="3843" width="16.7109375" style="48" customWidth="1"/>
    <col min="3844" max="3844" width="14.42578125" style="48" customWidth="1"/>
    <col min="3845" max="4096" width="9.140625" style="48"/>
    <col min="4097" max="4097" width="61" style="48" customWidth="1"/>
    <col min="4098" max="4098" width="6.28515625" style="48" bestFit="1" customWidth="1"/>
    <col min="4099" max="4099" width="16.7109375" style="48" customWidth="1"/>
    <col min="4100" max="4100" width="14.42578125" style="48" customWidth="1"/>
    <col min="4101" max="4352" width="9.140625" style="48"/>
    <col min="4353" max="4353" width="61" style="48" customWidth="1"/>
    <col min="4354" max="4354" width="6.28515625" style="48" bestFit="1" customWidth="1"/>
    <col min="4355" max="4355" width="16.7109375" style="48" customWidth="1"/>
    <col min="4356" max="4356" width="14.42578125" style="48" customWidth="1"/>
    <col min="4357" max="4608" width="9.140625" style="48"/>
    <col min="4609" max="4609" width="61" style="48" customWidth="1"/>
    <col min="4610" max="4610" width="6.28515625" style="48" bestFit="1" customWidth="1"/>
    <col min="4611" max="4611" width="16.7109375" style="48" customWidth="1"/>
    <col min="4612" max="4612" width="14.42578125" style="48" customWidth="1"/>
    <col min="4613" max="4864" width="9.140625" style="48"/>
    <col min="4865" max="4865" width="61" style="48" customWidth="1"/>
    <col min="4866" max="4866" width="6.28515625" style="48" bestFit="1" customWidth="1"/>
    <col min="4867" max="4867" width="16.7109375" style="48" customWidth="1"/>
    <col min="4868" max="4868" width="14.42578125" style="48" customWidth="1"/>
    <col min="4869" max="5120" width="9.140625" style="48"/>
    <col min="5121" max="5121" width="61" style="48" customWidth="1"/>
    <col min="5122" max="5122" width="6.28515625" style="48" bestFit="1" customWidth="1"/>
    <col min="5123" max="5123" width="16.7109375" style="48" customWidth="1"/>
    <col min="5124" max="5124" width="14.42578125" style="48" customWidth="1"/>
    <col min="5125" max="5376" width="9.140625" style="48"/>
    <col min="5377" max="5377" width="61" style="48" customWidth="1"/>
    <col min="5378" max="5378" width="6.28515625" style="48" bestFit="1" customWidth="1"/>
    <col min="5379" max="5379" width="16.7109375" style="48" customWidth="1"/>
    <col min="5380" max="5380" width="14.42578125" style="48" customWidth="1"/>
    <col min="5381" max="5632" width="9.140625" style="48"/>
    <col min="5633" max="5633" width="61" style="48" customWidth="1"/>
    <col min="5634" max="5634" width="6.28515625" style="48" bestFit="1" customWidth="1"/>
    <col min="5635" max="5635" width="16.7109375" style="48" customWidth="1"/>
    <col min="5636" max="5636" width="14.42578125" style="48" customWidth="1"/>
    <col min="5637" max="5888" width="9.140625" style="48"/>
    <col min="5889" max="5889" width="61" style="48" customWidth="1"/>
    <col min="5890" max="5890" width="6.28515625" style="48" bestFit="1" customWidth="1"/>
    <col min="5891" max="5891" width="16.7109375" style="48" customWidth="1"/>
    <col min="5892" max="5892" width="14.42578125" style="48" customWidth="1"/>
    <col min="5893" max="6144" width="9.140625" style="48"/>
    <col min="6145" max="6145" width="61" style="48" customWidth="1"/>
    <col min="6146" max="6146" width="6.28515625" style="48" bestFit="1" customWidth="1"/>
    <col min="6147" max="6147" width="16.7109375" style="48" customWidth="1"/>
    <col min="6148" max="6148" width="14.42578125" style="48" customWidth="1"/>
    <col min="6149" max="6400" width="9.140625" style="48"/>
    <col min="6401" max="6401" width="61" style="48" customWidth="1"/>
    <col min="6402" max="6402" width="6.28515625" style="48" bestFit="1" customWidth="1"/>
    <col min="6403" max="6403" width="16.7109375" style="48" customWidth="1"/>
    <col min="6404" max="6404" width="14.42578125" style="48" customWidth="1"/>
    <col min="6405" max="6656" width="9.140625" style="48"/>
    <col min="6657" max="6657" width="61" style="48" customWidth="1"/>
    <col min="6658" max="6658" width="6.28515625" style="48" bestFit="1" customWidth="1"/>
    <col min="6659" max="6659" width="16.7109375" style="48" customWidth="1"/>
    <col min="6660" max="6660" width="14.42578125" style="48" customWidth="1"/>
    <col min="6661" max="6912" width="9.140625" style="48"/>
    <col min="6913" max="6913" width="61" style="48" customWidth="1"/>
    <col min="6914" max="6914" width="6.28515625" style="48" bestFit="1" customWidth="1"/>
    <col min="6915" max="6915" width="16.7109375" style="48" customWidth="1"/>
    <col min="6916" max="6916" width="14.42578125" style="48" customWidth="1"/>
    <col min="6917" max="7168" width="9.140625" style="48"/>
    <col min="7169" max="7169" width="61" style="48" customWidth="1"/>
    <col min="7170" max="7170" width="6.28515625" style="48" bestFit="1" customWidth="1"/>
    <col min="7171" max="7171" width="16.7109375" style="48" customWidth="1"/>
    <col min="7172" max="7172" width="14.42578125" style="48" customWidth="1"/>
    <col min="7173" max="7424" width="9.140625" style="48"/>
    <col min="7425" max="7425" width="61" style="48" customWidth="1"/>
    <col min="7426" max="7426" width="6.28515625" style="48" bestFit="1" customWidth="1"/>
    <col min="7427" max="7427" width="16.7109375" style="48" customWidth="1"/>
    <col min="7428" max="7428" width="14.42578125" style="48" customWidth="1"/>
    <col min="7429" max="7680" width="9.140625" style="48"/>
    <col min="7681" max="7681" width="61" style="48" customWidth="1"/>
    <col min="7682" max="7682" width="6.28515625" style="48" bestFit="1" customWidth="1"/>
    <col min="7683" max="7683" width="16.7109375" style="48" customWidth="1"/>
    <col min="7684" max="7684" width="14.42578125" style="48" customWidth="1"/>
    <col min="7685" max="7936" width="9.140625" style="48"/>
    <col min="7937" max="7937" width="61" style="48" customWidth="1"/>
    <col min="7938" max="7938" width="6.28515625" style="48" bestFit="1" customWidth="1"/>
    <col min="7939" max="7939" width="16.7109375" style="48" customWidth="1"/>
    <col min="7940" max="7940" width="14.42578125" style="48" customWidth="1"/>
    <col min="7941" max="8192" width="9.140625" style="48"/>
    <col min="8193" max="8193" width="61" style="48" customWidth="1"/>
    <col min="8194" max="8194" width="6.28515625" style="48" bestFit="1" customWidth="1"/>
    <col min="8195" max="8195" width="16.7109375" style="48" customWidth="1"/>
    <col min="8196" max="8196" width="14.42578125" style="48" customWidth="1"/>
    <col min="8197" max="8448" width="9.140625" style="48"/>
    <col min="8449" max="8449" width="61" style="48" customWidth="1"/>
    <col min="8450" max="8450" width="6.28515625" style="48" bestFit="1" customWidth="1"/>
    <col min="8451" max="8451" width="16.7109375" style="48" customWidth="1"/>
    <col min="8452" max="8452" width="14.42578125" style="48" customWidth="1"/>
    <col min="8453" max="8704" width="9.140625" style="48"/>
    <col min="8705" max="8705" width="61" style="48" customWidth="1"/>
    <col min="8706" max="8706" width="6.28515625" style="48" bestFit="1" customWidth="1"/>
    <col min="8707" max="8707" width="16.7109375" style="48" customWidth="1"/>
    <col min="8708" max="8708" width="14.42578125" style="48" customWidth="1"/>
    <col min="8709" max="8960" width="9.140625" style="48"/>
    <col min="8961" max="8961" width="61" style="48" customWidth="1"/>
    <col min="8962" max="8962" width="6.28515625" style="48" bestFit="1" customWidth="1"/>
    <col min="8963" max="8963" width="16.7109375" style="48" customWidth="1"/>
    <col min="8964" max="8964" width="14.42578125" style="48" customWidth="1"/>
    <col min="8965" max="9216" width="9.140625" style="48"/>
    <col min="9217" max="9217" width="61" style="48" customWidth="1"/>
    <col min="9218" max="9218" width="6.28515625" style="48" bestFit="1" customWidth="1"/>
    <col min="9219" max="9219" width="16.7109375" style="48" customWidth="1"/>
    <col min="9220" max="9220" width="14.42578125" style="48" customWidth="1"/>
    <col min="9221" max="9472" width="9.140625" style="48"/>
    <col min="9473" max="9473" width="61" style="48" customWidth="1"/>
    <col min="9474" max="9474" width="6.28515625" style="48" bestFit="1" customWidth="1"/>
    <col min="9475" max="9475" width="16.7109375" style="48" customWidth="1"/>
    <col min="9476" max="9476" width="14.42578125" style="48" customWidth="1"/>
    <col min="9477" max="9728" width="9.140625" style="48"/>
    <col min="9729" max="9729" width="61" style="48" customWidth="1"/>
    <col min="9730" max="9730" width="6.28515625" style="48" bestFit="1" customWidth="1"/>
    <col min="9731" max="9731" width="16.7109375" style="48" customWidth="1"/>
    <col min="9732" max="9732" width="14.42578125" style="48" customWidth="1"/>
    <col min="9733" max="9984" width="9.140625" style="48"/>
    <col min="9985" max="9985" width="61" style="48" customWidth="1"/>
    <col min="9986" max="9986" width="6.28515625" style="48" bestFit="1" customWidth="1"/>
    <col min="9987" max="9987" width="16.7109375" style="48" customWidth="1"/>
    <col min="9988" max="9988" width="14.42578125" style="48" customWidth="1"/>
    <col min="9989" max="10240" width="9.140625" style="48"/>
    <col min="10241" max="10241" width="61" style="48" customWidth="1"/>
    <col min="10242" max="10242" width="6.28515625" style="48" bestFit="1" customWidth="1"/>
    <col min="10243" max="10243" width="16.7109375" style="48" customWidth="1"/>
    <col min="10244" max="10244" width="14.42578125" style="48" customWidth="1"/>
    <col min="10245" max="10496" width="9.140625" style="48"/>
    <col min="10497" max="10497" width="61" style="48" customWidth="1"/>
    <col min="10498" max="10498" width="6.28515625" style="48" bestFit="1" customWidth="1"/>
    <col min="10499" max="10499" width="16.7109375" style="48" customWidth="1"/>
    <col min="10500" max="10500" width="14.42578125" style="48" customWidth="1"/>
    <col min="10501" max="10752" width="9.140625" style="48"/>
    <col min="10753" max="10753" width="61" style="48" customWidth="1"/>
    <col min="10754" max="10754" width="6.28515625" style="48" bestFit="1" customWidth="1"/>
    <col min="10755" max="10755" width="16.7109375" style="48" customWidth="1"/>
    <col min="10756" max="10756" width="14.42578125" style="48" customWidth="1"/>
    <col min="10757" max="11008" width="9.140625" style="48"/>
    <col min="11009" max="11009" width="61" style="48" customWidth="1"/>
    <col min="11010" max="11010" width="6.28515625" style="48" bestFit="1" customWidth="1"/>
    <col min="11011" max="11011" width="16.7109375" style="48" customWidth="1"/>
    <col min="11012" max="11012" width="14.42578125" style="48" customWidth="1"/>
    <col min="11013" max="11264" width="9.140625" style="48"/>
    <col min="11265" max="11265" width="61" style="48" customWidth="1"/>
    <col min="11266" max="11266" width="6.28515625" style="48" bestFit="1" customWidth="1"/>
    <col min="11267" max="11267" width="16.7109375" style="48" customWidth="1"/>
    <col min="11268" max="11268" width="14.42578125" style="48" customWidth="1"/>
    <col min="11269" max="11520" width="9.140625" style="48"/>
    <col min="11521" max="11521" width="61" style="48" customWidth="1"/>
    <col min="11522" max="11522" width="6.28515625" style="48" bestFit="1" customWidth="1"/>
    <col min="11523" max="11523" width="16.7109375" style="48" customWidth="1"/>
    <col min="11524" max="11524" width="14.42578125" style="48" customWidth="1"/>
    <col min="11525" max="11776" width="9.140625" style="48"/>
    <col min="11777" max="11777" width="61" style="48" customWidth="1"/>
    <col min="11778" max="11778" width="6.28515625" style="48" bestFit="1" customWidth="1"/>
    <col min="11779" max="11779" width="16.7109375" style="48" customWidth="1"/>
    <col min="11780" max="11780" width="14.42578125" style="48" customWidth="1"/>
    <col min="11781" max="12032" width="9.140625" style="48"/>
    <col min="12033" max="12033" width="61" style="48" customWidth="1"/>
    <col min="12034" max="12034" width="6.28515625" style="48" bestFit="1" customWidth="1"/>
    <col min="12035" max="12035" width="16.7109375" style="48" customWidth="1"/>
    <col min="12036" max="12036" width="14.42578125" style="48" customWidth="1"/>
    <col min="12037" max="12288" width="9.140625" style="48"/>
    <col min="12289" max="12289" width="61" style="48" customWidth="1"/>
    <col min="12290" max="12290" width="6.28515625" style="48" bestFit="1" customWidth="1"/>
    <col min="12291" max="12291" width="16.7109375" style="48" customWidth="1"/>
    <col min="12292" max="12292" width="14.42578125" style="48" customWidth="1"/>
    <col min="12293" max="12544" width="9.140625" style="48"/>
    <col min="12545" max="12545" width="61" style="48" customWidth="1"/>
    <col min="12546" max="12546" width="6.28515625" style="48" bestFit="1" customWidth="1"/>
    <col min="12547" max="12547" width="16.7109375" style="48" customWidth="1"/>
    <col min="12548" max="12548" width="14.42578125" style="48" customWidth="1"/>
    <col min="12549" max="12800" width="9.140625" style="48"/>
    <col min="12801" max="12801" width="61" style="48" customWidth="1"/>
    <col min="12802" max="12802" width="6.28515625" style="48" bestFit="1" customWidth="1"/>
    <col min="12803" max="12803" width="16.7109375" style="48" customWidth="1"/>
    <col min="12804" max="12804" width="14.42578125" style="48" customWidth="1"/>
    <col min="12805" max="13056" width="9.140625" style="48"/>
    <col min="13057" max="13057" width="61" style="48" customWidth="1"/>
    <col min="13058" max="13058" width="6.28515625" style="48" bestFit="1" customWidth="1"/>
    <col min="13059" max="13059" width="16.7109375" style="48" customWidth="1"/>
    <col min="13060" max="13060" width="14.42578125" style="48" customWidth="1"/>
    <col min="13061" max="13312" width="9.140625" style="48"/>
    <col min="13313" max="13313" width="61" style="48" customWidth="1"/>
    <col min="13314" max="13314" width="6.28515625" style="48" bestFit="1" customWidth="1"/>
    <col min="13315" max="13315" width="16.7109375" style="48" customWidth="1"/>
    <col min="13316" max="13316" width="14.42578125" style="48" customWidth="1"/>
    <col min="13317" max="13568" width="9.140625" style="48"/>
    <col min="13569" max="13569" width="61" style="48" customWidth="1"/>
    <col min="13570" max="13570" width="6.28515625" style="48" bestFit="1" customWidth="1"/>
    <col min="13571" max="13571" width="16.7109375" style="48" customWidth="1"/>
    <col min="13572" max="13572" width="14.42578125" style="48" customWidth="1"/>
    <col min="13573" max="13824" width="9.140625" style="48"/>
    <col min="13825" max="13825" width="61" style="48" customWidth="1"/>
    <col min="13826" max="13826" width="6.28515625" style="48" bestFit="1" customWidth="1"/>
    <col min="13827" max="13827" width="16.7109375" style="48" customWidth="1"/>
    <col min="13828" max="13828" width="14.42578125" style="48" customWidth="1"/>
    <col min="13829" max="14080" width="9.140625" style="48"/>
    <col min="14081" max="14081" width="61" style="48" customWidth="1"/>
    <col min="14082" max="14082" width="6.28515625" style="48" bestFit="1" customWidth="1"/>
    <col min="14083" max="14083" width="16.7109375" style="48" customWidth="1"/>
    <col min="14084" max="14084" width="14.42578125" style="48" customWidth="1"/>
    <col min="14085" max="14336" width="9.140625" style="48"/>
    <col min="14337" max="14337" width="61" style="48" customWidth="1"/>
    <col min="14338" max="14338" width="6.28515625" style="48" bestFit="1" customWidth="1"/>
    <col min="14339" max="14339" width="16.7109375" style="48" customWidth="1"/>
    <col min="14340" max="14340" width="14.42578125" style="48" customWidth="1"/>
    <col min="14341" max="14592" width="9.140625" style="48"/>
    <col min="14593" max="14593" width="61" style="48" customWidth="1"/>
    <col min="14594" max="14594" width="6.28515625" style="48" bestFit="1" customWidth="1"/>
    <col min="14595" max="14595" width="16.7109375" style="48" customWidth="1"/>
    <col min="14596" max="14596" width="14.42578125" style="48" customWidth="1"/>
    <col min="14597" max="14848" width="9.140625" style="48"/>
    <col min="14849" max="14849" width="61" style="48" customWidth="1"/>
    <col min="14850" max="14850" width="6.28515625" style="48" bestFit="1" customWidth="1"/>
    <col min="14851" max="14851" width="16.7109375" style="48" customWidth="1"/>
    <col min="14852" max="14852" width="14.42578125" style="48" customWidth="1"/>
    <col min="14853" max="15104" width="9.140625" style="48"/>
    <col min="15105" max="15105" width="61" style="48" customWidth="1"/>
    <col min="15106" max="15106" width="6.28515625" style="48" bestFit="1" customWidth="1"/>
    <col min="15107" max="15107" width="16.7109375" style="48" customWidth="1"/>
    <col min="15108" max="15108" width="14.42578125" style="48" customWidth="1"/>
    <col min="15109" max="15360" width="9.140625" style="48"/>
    <col min="15361" max="15361" width="61" style="48" customWidth="1"/>
    <col min="15362" max="15362" width="6.28515625" style="48" bestFit="1" customWidth="1"/>
    <col min="15363" max="15363" width="16.7109375" style="48" customWidth="1"/>
    <col min="15364" max="15364" width="14.42578125" style="48" customWidth="1"/>
    <col min="15365" max="15616" width="9.140625" style="48"/>
    <col min="15617" max="15617" width="61" style="48" customWidth="1"/>
    <col min="15618" max="15618" width="6.28515625" style="48" bestFit="1" customWidth="1"/>
    <col min="15619" max="15619" width="16.7109375" style="48" customWidth="1"/>
    <col min="15620" max="15620" width="14.42578125" style="48" customWidth="1"/>
    <col min="15621" max="15872" width="9.140625" style="48"/>
    <col min="15873" max="15873" width="61" style="48" customWidth="1"/>
    <col min="15874" max="15874" width="6.28515625" style="48" bestFit="1" customWidth="1"/>
    <col min="15875" max="15875" width="16.7109375" style="48" customWidth="1"/>
    <col min="15876" max="15876" width="14.42578125" style="48" customWidth="1"/>
    <col min="15877" max="16128" width="9.140625" style="48"/>
    <col min="16129" max="16129" width="61" style="48" customWidth="1"/>
    <col min="16130" max="16130" width="6.28515625" style="48" bestFit="1" customWidth="1"/>
    <col min="16131" max="16131" width="16.7109375" style="48" customWidth="1"/>
    <col min="16132" max="16132" width="14.42578125" style="48" customWidth="1"/>
    <col min="16133" max="16384" width="9.140625" style="48"/>
  </cols>
  <sheetData>
    <row r="1" spans="1:5">
      <c r="A1" s="22"/>
    </row>
    <row r="2" spans="1:5" ht="15.75">
      <c r="A2" s="142" t="s">
        <v>119</v>
      </c>
      <c r="B2" s="142"/>
      <c r="C2" s="142"/>
      <c r="D2" s="142"/>
    </row>
    <row r="3" spans="1:5" ht="15.75">
      <c r="A3" s="143" t="s">
        <v>120</v>
      </c>
      <c r="B3" s="143"/>
      <c r="C3" s="144"/>
      <c r="D3" s="144"/>
    </row>
    <row r="4" spans="1:5" ht="15.75">
      <c r="B4" s="49"/>
      <c r="C4" s="50"/>
      <c r="D4" s="50"/>
    </row>
    <row r="5" spans="1:5" ht="16.5" customHeight="1">
      <c r="A5" s="135" t="s">
        <v>121</v>
      </c>
      <c r="B5" s="135"/>
      <c r="C5" s="135"/>
      <c r="D5" s="135"/>
    </row>
    <row r="6" spans="1:5" ht="25.5">
      <c r="A6" s="145" t="s">
        <v>122</v>
      </c>
      <c r="B6" s="156"/>
      <c r="C6" s="52" t="s">
        <v>123</v>
      </c>
      <c r="D6" s="52" t="s">
        <v>124</v>
      </c>
    </row>
    <row r="7" spans="1:5">
      <c r="A7" s="146">
        <v>1</v>
      </c>
      <c r="B7" s="147"/>
      <c r="C7" s="53">
        <v>2</v>
      </c>
      <c r="D7" s="53">
        <v>3</v>
      </c>
    </row>
    <row r="8" spans="1:5" ht="25.5">
      <c r="A8" s="54" t="s">
        <v>125</v>
      </c>
      <c r="B8" s="55" t="s">
        <v>126</v>
      </c>
      <c r="C8" s="2">
        <v>8731.4214800000009</v>
      </c>
      <c r="D8" s="2">
        <v>3449.9119500000002</v>
      </c>
      <c r="E8" s="56"/>
    </row>
    <row r="9" spans="1:5" ht="12.75" customHeight="1">
      <c r="A9" s="54" t="s">
        <v>127</v>
      </c>
      <c r="B9" s="55" t="s">
        <v>128</v>
      </c>
      <c r="C9" s="2">
        <v>40618.396489999999</v>
      </c>
      <c r="D9" s="2">
        <v>37513.162770000003</v>
      </c>
    </row>
    <row r="10" spans="1:5" ht="12.75" customHeight="1">
      <c r="A10" s="57" t="s">
        <v>129</v>
      </c>
      <c r="B10" s="55" t="s">
        <v>130</v>
      </c>
      <c r="C10" s="2">
        <v>1520.481</v>
      </c>
      <c r="D10" s="2">
        <v>1347.6469999999999</v>
      </c>
    </row>
    <row r="11" spans="1:5" ht="12.75" customHeight="1">
      <c r="A11" s="54" t="s">
        <v>131</v>
      </c>
      <c r="B11" s="55" t="s">
        <v>132</v>
      </c>
      <c r="C11" s="58">
        <f>C12+C13</f>
        <v>10453.14105</v>
      </c>
      <c r="D11" s="58">
        <f>D12+D13</f>
        <v>10453.14105</v>
      </c>
    </row>
    <row r="12" spans="1:5" ht="12.75" customHeight="1">
      <c r="A12" s="59" t="s">
        <v>133</v>
      </c>
      <c r="B12" s="55" t="s">
        <v>134</v>
      </c>
      <c r="C12" s="58">
        <f>[1]A10!C12-[1]A10!M12</f>
        <v>13.575710000000001</v>
      </c>
      <c r="D12" s="58">
        <f>[1]A10!C236-[1]A10!M236</f>
        <v>13.575710000000001</v>
      </c>
    </row>
    <row r="13" spans="1:5" ht="12.75" customHeight="1">
      <c r="A13" s="60" t="s">
        <v>135</v>
      </c>
      <c r="B13" s="55" t="s">
        <v>136</v>
      </c>
      <c r="C13" s="58">
        <f>[1]A10!C13-[1]A10!M13</f>
        <v>10439.565340000001</v>
      </c>
      <c r="D13" s="58">
        <f>[1]A10!C237-[1]A10!M237</f>
        <v>10439.565340000001</v>
      </c>
    </row>
    <row r="14" spans="1:5" ht="25.5">
      <c r="A14" s="54" t="s">
        <v>137</v>
      </c>
      <c r="B14" s="55" t="s">
        <v>138</v>
      </c>
      <c r="C14" s="58">
        <f>C15+C16</f>
        <v>0</v>
      </c>
      <c r="D14" s="58">
        <f>D15+D16</f>
        <v>0</v>
      </c>
    </row>
    <row r="15" spans="1:5" ht="12.75" customHeight="1">
      <c r="A15" s="59" t="s">
        <v>133</v>
      </c>
      <c r="B15" s="55" t="s">
        <v>139</v>
      </c>
      <c r="C15" s="58">
        <f>[1]A10!C15-[1]A10!M15</f>
        <v>0</v>
      </c>
      <c r="D15" s="58">
        <f>[1]A10!C239-[1]A10!M239</f>
        <v>0</v>
      </c>
    </row>
    <row r="16" spans="1:5" ht="12.75" customHeight="1">
      <c r="A16" s="60" t="s">
        <v>135</v>
      </c>
      <c r="B16" s="55" t="s">
        <v>140</v>
      </c>
      <c r="C16" s="58">
        <f>[1]A10!C16-[1]A10!M16</f>
        <v>0</v>
      </c>
      <c r="D16" s="58">
        <f>[1]A10!C240-[1]A10!M240</f>
        <v>0</v>
      </c>
    </row>
    <row r="17" spans="1:5" ht="12.75" customHeight="1">
      <c r="A17" s="54" t="s">
        <v>141</v>
      </c>
      <c r="B17" s="55" t="s">
        <v>142</v>
      </c>
      <c r="C17" s="58">
        <f>C18+C21</f>
        <v>400</v>
      </c>
      <c r="D17" s="58">
        <f>D18+D21</f>
        <v>0</v>
      </c>
    </row>
    <row r="18" spans="1:5" ht="12.75" customHeight="1">
      <c r="A18" s="59" t="s">
        <v>143</v>
      </c>
      <c r="B18" s="55" t="s">
        <v>144</v>
      </c>
      <c r="C18" s="58">
        <f>C19+C20</f>
        <v>400</v>
      </c>
      <c r="D18" s="58">
        <f>D19+D20</f>
        <v>0</v>
      </c>
    </row>
    <row r="19" spans="1:5" ht="12.75" customHeight="1">
      <c r="A19" s="61" t="s">
        <v>145</v>
      </c>
      <c r="B19" s="55" t="s">
        <v>146</v>
      </c>
      <c r="C19" s="58">
        <f>[1]A10!C19-[1]A10!M19</f>
        <v>400</v>
      </c>
      <c r="D19" s="58">
        <f>[1]A10!C243-[1]A10!M243</f>
        <v>0</v>
      </c>
    </row>
    <row r="20" spans="1:5" ht="12.75" customHeight="1">
      <c r="A20" s="61" t="s">
        <v>147</v>
      </c>
      <c r="B20" s="55" t="s">
        <v>148</v>
      </c>
      <c r="C20" s="58">
        <f>[1]A10!C20-[1]A10!M20</f>
        <v>0</v>
      </c>
      <c r="D20" s="58">
        <f>[1]A10!C244-[1]A10!M244</f>
        <v>0</v>
      </c>
    </row>
    <row r="21" spans="1:5" ht="12.75" customHeight="1">
      <c r="A21" s="59" t="s">
        <v>149</v>
      </c>
      <c r="B21" s="55" t="s">
        <v>150</v>
      </c>
      <c r="C21" s="58">
        <f>C22+C23</f>
        <v>0</v>
      </c>
      <c r="D21" s="58">
        <f>D22+D23</f>
        <v>0</v>
      </c>
    </row>
    <row r="22" spans="1:5" ht="12.75" customHeight="1">
      <c r="A22" s="61" t="s">
        <v>151</v>
      </c>
      <c r="B22" s="55" t="s">
        <v>152</v>
      </c>
      <c r="C22" s="58">
        <f>[1]A10!C22-[1]A10!M22</f>
        <v>0</v>
      </c>
      <c r="D22" s="58">
        <f>[1]A10!C246-[1]A10!M246</f>
        <v>0</v>
      </c>
    </row>
    <row r="23" spans="1:5" ht="12.75" customHeight="1">
      <c r="A23" s="61" t="s">
        <v>153</v>
      </c>
      <c r="B23" s="55" t="s">
        <v>154</v>
      </c>
      <c r="C23" s="58">
        <f>[1]A10!C23-[1]A10!M23</f>
        <v>0</v>
      </c>
      <c r="D23" s="58">
        <f>[1]A10!C247-[1]A10!M247</f>
        <v>0</v>
      </c>
    </row>
    <row r="24" spans="1:5" s="22" customFormat="1" ht="12.75" customHeight="1">
      <c r="A24" s="54" t="s">
        <v>155</v>
      </c>
      <c r="B24" s="40" t="s">
        <v>156</v>
      </c>
      <c r="C24" s="58">
        <f>[1]A10!C186-[1]A10!M186</f>
        <v>0</v>
      </c>
      <c r="D24" s="58">
        <f>[1]A10!C410-[1]A10!M410</f>
        <v>0</v>
      </c>
    </row>
    <row r="25" spans="1:5" s="22" customFormat="1" ht="12.75" customHeight="1">
      <c r="A25" s="54" t="s">
        <v>157</v>
      </c>
      <c r="B25" s="40" t="s">
        <v>158</v>
      </c>
      <c r="C25" s="58">
        <f>C26+C27</f>
        <v>0</v>
      </c>
      <c r="D25" s="58">
        <f>D26+D27</f>
        <v>0</v>
      </c>
    </row>
    <row r="26" spans="1:5" s="22" customFormat="1" ht="12.75" customHeight="1">
      <c r="A26" s="57" t="s">
        <v>159</v>
      </c>
      <c r="B26" s="40" t="s">
        <v>160</v>
      </c>
      <c r="C26" s="58">
        <f>[1]A10!C188-[1]A10!M188</f>
        <v>0</v>
      </c>
      <c r="D26" s="58">
        <f>[1]A10!C412-[1]A10!M412</f>
        <v>0</v>
      </c>
      <c r="E26" s="62"/>
    </row>
    <row r="27" spans="1:5" s="22" customFormat="1" ht="12.75" customHeight="1">
      <c r="A27" s="57" t="s">
        <v>161</v>
      </c>
      <c r="B27" s="40" t="s">
        <v>162</v>
      </c>
      <c r="C27" s="58">
        <f>[1]A10!C189-[1]A10!M189</f>
        <v>0</v>
      </c>
      <c r="D27" s="58">
        <f>[1]A10!C413-[1]A10!M413</f>
        <v>0</v>
      </c>
      <c r="E27" s="62"/>
    </row>
    <row r="28" spans="1:5" ht="25.5">
      <c r="A28" s="54" t="s">
        <v>163</v>
      </c>
      <c r="B28" s="55" t="s">
        <v>164</v>
      </c>
      <c r="C28" s="58">
        <f>C29+C30</f>
        <v>3328.6326899999999</v>
      </c>
      <c r="D28" s="58">
        <f>D29+D30</f>
        <v>3328.6326899999999</v>
      </c>
    </row>
    <row r="29" spans="1:5" ht="12.75" customHeight="1">
      <c r="A29" s="61" t="s">
        <v>165</v>
      </c>
      <c r="B29" s="55" t="s">
        <v>166</v>
      </c>
      <c r="C29" s="58">
        <f>[1]A10!C25</f>
        <v>3328.6326899999999</v>
      </c>
      <c r="D29" s="58">
        <f>[1]A10!C249</f>
        <v>3328.6326899999999</v>
      </c>
    </row>
    <row r="30" spans="1:5" ht="12.75" customHeight="1">
      <c r="A30" s="61" t="s">
        <v>167</v>
      </c>
      <c r="B30" s="55" t="s">
        <v>168</v>
      </c>
      <c r="C30" s="58">
        <f>[1]A10!C26</f>
        <v>0</v>
      </c>
      <c r="D30" s="58">
        <f>[1]A10!C250</f>
        <v>0</v>
      </c>
    </row>
    <row r="31" spans="1:5" ht="12.75" customHeight="1">
      <c r="A31" s="54" t="s">
        <v>169</v>
      </c>
      <c r="B31" s="55" t="s">
        <v>170</v>
      </c>
      <c r="C31" s="58">
        <f>[1]A10!C24-[1]A10!M24</f>
        <v>3328.6326899999999</v>
      </c>
      <c r="D31" s="58">
        <f>[1]A10!C248-[1]A10!M248</f>
        <v>3328.6326899999999</v>
      </c>
    </row>
    <row r="32" spans="1:5" ht="12.75" customHeight="1">
      <c r="A32" s="54" t="s">
        <v>171</v>
      </c>
      <c r="B32" s="55" t="s">
        <v>172</v>
      </c>
      <c r="C32" s="58">
        <f>C33+C34</f>
        <v>5312.1</v>
      </c>
      <c r="D32" s="58">
        <f>D33+D34</f>
        <v>5312.1</v>
      </c>
    </row>
    <row r="33" spans="1:4" ht="12.75" customHeight="1">
      <c r="A33" s="57" t="s">
        <v>173</v>
      </c>
      <c r="B33" s="55" t="s">
        <v>174</v>
      </c>
      <c r="C33" s="58">
        <f>[1]A10!C28</f>
        <v>5312.1</v>
      </c>
      <c r="D33" s="58">
        <f>[1]A10!C252</f>
        <v>5312.1</v>
      </c>
    </row>
    <row r="34" spans="1:4" ht="12.75" customHeight="1">
      <c r="A34" s="57" t="s">
        <v>175</v>
      </c>
      <c r="B34" s="55" t="s">
        <v>176</v>
      </c>
      <c r="C34" s="58">
        <f>[1]A10!C29</f>
        <v>0</v>
      </c>
      <c r="D34" s="58">
        <f>[1]A10!C253</f>
        <v>0</v>
      </c>
    </row>
    <row r="35" spans="1:4" ht="12.75" customHeight="1">
      <c r="A35" s="54" t="s">
        <v>177</v>
      </c>
      <c r="B35" s="55" t="s">
        <v>178</v>
      </c>
      <c r="C35" s="58">
        <f>[1]A10!C27-[1]A10!M27</f>
        <v>5312.1</v>
      </c>
      <c r="D35" s="58">
        <f>[1]A10!C251-[1]A10!M251</f>
        <v>5312.1</v>
      </c>
    </row>
    <row r="36" spans="1:4" ht="12.75" customHeight="1">
      <c r="A36" s="54" t="s">
        <v>179</v>
      </c>
      <c r="B36" s="55" t="s">
        <v>180</v>
      </c>
      <c r="C36" s="58">
        <f>[1]A10!C30</f>
        <v>376068.53669999994</v>
      </c>
      <c r="D36" s="58">
        <f>[1]A10!C254</f>
        <v>218364.77370000002</v>
      </c>
    </row>
    <row r="37" spans="1:4" ht="12.75" customHeight="1">
      <c r="A37" s="59" t="s">
        <v>181</v>
      </c>
      <c r="B37" s="55" t="s">
        <v>182</v>
      </c>
      <c r="C37" s="58">
        <f>[1]A10!M30</f>
        <v>11473.947252499998</v>
      </c>
      <c r="D37" s="58">
        <f>[1]A10!M254</f>
        <v>1675.760235</v>
      </c>
    </row>
    <row r="38" spans="1:4" ht="12.75" customHeight="1">
      <c r="A38" s="59" t="s">
        <v>183</v>
      </c>
      <c r="B38" s="55" t="s">
        <v>184</v>
      </c>
      <c r="C38" s="58">
        <f>C36-C37</f>
        <v>364594.58944749995</v>
      </c>
      <c r="D38" s="58">
        <f>D36-D37</f>
        <v>216689.01346500003</v>
      </c>
    </row>
    <row r="39" spans="1:4" ht="12.75" customHeight="1">
      <c r="A39" s="54" t="s">
        <v>185</v>
      </c>
      <c r="B39" s="55" t="s">
        <v>186</v>
      </c>
      <c r="C39" s="58">
        <f>C40+C41+C42+C43-C44</f>
        <v>17345.007370000003</v>
      </c>
      <c r="D39" s="63" t="s">
        <v>187</v>
      </c>
    </row>
    <row r="40" spans="1:4" ht="12.75" customHeight="1">
      <c r="A40" s="61" t="s">
        <v>188</v>
      </c>
      <c r="B40" s="55" t="s">
        <v>189</v>
      </c>
      <c r="C40" s="2">
        <v>32.51876</v>
      </c>
      <c r="D40" s="63" t="s">
        <v>187</v>
      </c>
    </row>
    <row r="41" spans="1:4" ht="12.75" customHeight="1">
      <c r="A41" s="61" t="s">
        <v>190</v>
      </c>
      <c r="B41" s="55" t="s">
        <v>191</v>
      </c>
      <c r="C41" s="2">
        <v>13757.63056</v>
      </c>
      <c r="D41" s="63" t="s">
        <v>187</v>
      </c>
    </row>
    <row r="42" spans="1:4" ht="12.75" customHeight="1">
      <c r="A42" s="61" t="s">
        <v>192</v>
      </c>
      <c r="B42" s="55" t="s">
        <v>193</v>
      </c>
      <c r="C42" s="2">
        <v>0</v>
      </c>
      <c r="D42" s="63" t="s">
        <v>187</v>
      </c>
    </row>
    <row r="43" spans="1:4" ht="12.75" customHeight="1">
      <c r="A43" s="61" t="s">
        <v>194</v>
      </c>
      <c r="B43" s="55" t="s">
        <v>195</v>
      </c>
      <c r="C43" s="2">
        <v>17513.934550000002</v>
      </c>
      <c r="D43" s="63" t="s">
        <v>187</v>
      </c>
    </row>
    <row r="44" spans="1:4" ht="12.75" customHeight="1">
      <c r="A44" s="61" t="s">
        <v>196</v>
      </c>
      <c r="B44" s="55" t="s">
        <v>197</v>
      </c>
      <c r="C44" s="2">
        <v>13959.076499999999</v>
      </c>
      <c r="D44" s="63" t="s">
        <v>187</v>
      </c>
    </row>
    <row r="45" spans="1:4" ht="12.75" customHeight="1">
      <c r="A45" s="54" t="s">
        <v>198</v>
      </c>
      <c r="B45" s="55" t="s">
        <v>199</v>
      </c>
      <c r="C45" s="58">
        <f>C46+C47</f>
        <v>14391.955939999998</v>
      </c>
      <c r="D45" s="63" t="s">
        <v>187</v>
      </c>
    </row>
    <row r="46" spans="1:4" ht="12.75" customHeight="1">
      <c r="A46" s="61" t="s">
        <v>200</v>
      </c>
      <c r="B46" s="55" t="s">
        <v>201</v>
      </c>
      <c r="C46" s="58">
        <f>[1]A10!C200-[1]A10!M200</f>
        <v>13854.789939999999</v>
      </c>
      <c r="D46" s="63" t="s">
        <v>187</v>
      </c>
    </row>
    <row r="47" spans="1:4" ht="25.5">
      <c r="A47" s="61" t="s">
        <v>202</v>
      </c>
      <c r="B47" s="55" t="s">
        <v>203</v>
      </c>
      <c r="C47" s="58">
        <f>[1]A10!C201-[1]A10!M201</f>
        <v>537.16600000000005</v>
      </c>
      <c r="D47" s="63" t="s">
        <v>187</v>
      </c>
    </row>
    <row r="48" spans="1:4" ht="25.5">
      <c r="A48" s="54" t="s">
        <v>204</v>
      </c>
      <c r="B48" s="55" t="s">
        <v>205</v>
      </c>
      <c r="C48" s="58">
        <f>C49+C50+C51</f>
        <v>234</v>
      </c>
      <c r="D48" s="58">
        <f>D49+D50+D51</f>
        <v>0</v>
      </c>
    </row>
    <row r="49" spans="1:4" ht="12.75" customHeight="1">
      <c r="A49" s="61" t="s">
        <v>206</v>
      </c>
      <c r="B49" s="55" t="s">
        <v>207</v>
      </c>
      <c r="C49" s="58">
        <f>[1]A10!C192-[1]A10!M192</f>
        <v>0</v>
      </c>
      <c r="D49" s="58">
        <f>[1]A10!C416-[1]A10!M416</f>
        <v>0</v>
      </c>
    </row>
    <row r="50" spans="1:4" ht="12.75" customHeight="1">
      <c r="A50" s="61" t="s">
        <v>208</v>
      </c>
      <c r="B50" s="55" t="s">
        <v>209</v>
      </c>
      <c r="C50" s="58">
        <f>[1]A10!C193-[1]A10!M193</f>
        <v>234</v>
      </c>
      <c r="D50" s="58">
        <f>[1]A10!C417-[1]A10!M417</f>
        <v>0</v>
      </c>
    </row>
    <row r="51" spans="1:4" ht="12.75" customHeight="1">
      <c r="A51" s="61" t="s">
        <v>210</v>
      </c>
      <c r="B51" s="55" t="s">
        <v>211</v>
      </c>
      <c r="C51" s="58">
        <f>[1]A10!C194-[1]A10!M194</f>
        <v>0</v>
      </c>
      <c r="D51" s="58">
        <f>[1]A10!C418-[1]A10!M418</f>
        <v>0</v>
      </c>
    </row>
    <row r="52" spans="1:4">
      <c r="A52" s="54" t="s">
        <v>212</v>
      </c>
      <c r="B52" s="55" t="s">
        <v>213</v>
      </c>
      <c r="C52" s="58">
        <f>C53+C54+C55</f>
        <v>2718.25108</v>
      </c>
      <c r="D52" s="58">
        <f>D53+D54+D55</f>
        <v>0</v>
      </c>
    </row>
    <row r="53" spans="1:4" ht="12.75" customHeight="1">
      <c r="A53" s="61" t="s">
        <v>206</v>
      </c>
      <c r="B53" s="55" t="s">
        <v>214</v>
      </c>
      <c r="C53" s="58">
        <f>[1]A10!C196-[1]A10!M196</f>
        <v>0</v>
      </c>
      <c r="D53" s="58">
        <f>[1]A10!C420-[1]A10!M420</f>
        <v>0</v>
      </c>
    </row>
    <row r="54" spans="1:4" ht="12.75" customHeight="1">
      <c r="A54" s="61" t="s">
        <v>208</v>
      </c>
      <c r="B54" s="55" t="s">
        <v>215</v>
      </c>
      <c r="C54" s="58">
        <f>[1]A10!C197-[1]A10!M197</f>
        <v>0</v>
      </c>
      <c r="D54" s="58">
        <f>[1]A10!C421-[1]A10!M421</f>
        <v>0</v>
      </c>
    </row>
    <row r="55" spans="1:4" ht="12.75" customHeight="1">
      <c r="A55" s="61" t="s">
        <v>210</v>
      </c>
      <c r="B55" s="55" t="s">
        <v>216</v>
      </c>
      <c r="C55" s="58">
        <f>[1]A10!C198-[1]A10!M198</f>
        <v>2718.25108</v>
      </c>
      <c r="D55" s="58">
        <f>[1]A10!C422-[1]A10!M422</f>
        <v>0</v>
      </c>
    </row>
    <row r="56" spans="1:4" ht="12.75" customHeight="1">
      <c r="A56" s="54" t="s">
        <v>217</v>
      </c>
      <c r="B56" s="55" t="s">
        <v>218</v>
      </c>
      <c r="C56" s="2">
        <v>4359.9639800000004</v>
      </c>
      <c r="D56" s="2">
        <v>0</v>
      </c>
    </row>
    <row r="57" spans="1:4" ht="25.5">
      <c r="A57" s="54" t="s">
        <v>219</v>
      </c>
      <c r="B57" s="55" t="s">
        <v>220</v>
      </c>
      <c r="C57" s="58">
        <f>[1]A10!M220</f>
        <v>68.752399999999994</v>
      </c>
      <c r="D57" s="58">
        <f>[1]A10!M444</f>
        <v>52.441400000000002</v>
      </c>
    </row>
    <row r="58" spans="1:4" ht="12.75" customHeight="1">
      <c r="A58" s="54" t="s">
        <v>221</v>
      </c>
      <c r="B58" s="55" t="s">
        <v>222</v>
      </c>
      <c r="C58" s="58">
        <f>[1]A10!C202-[1]A10!M202</f>
        <v>66410.363964999997</v>
      </c>
      <c r="D58" s="58">
        <f>[1]A10!C426-[1]A10!M426</f>
        <v>49386.92319999999</v>
      </c>
    </row>
    <row r="59" spans="1:4" ht="12.75" customHeight="1">
      <c r="A59" s="64" t="s">
        <v>223</v>
      </c>
      <c r="B59" s="65" t="s">
        <v>224</v>
      </c>
      <c r="C59" s="66">
        <f>C8+C9+C11+C14+C17+C24+C25+C31+C35+C38+C39+C45+C48+C52+C56-C57+C58</f>
        <v>538829.0710925</v>
      </c>
      <c r="D59" s="66">
        <f>D8+D9+D11+D14+D17+D24+D25+D31+D35+D38+D48+D52+D56-D57+D58</f>
        <v>326080.44372500002</v>
      </c>
    </row>
    <row r="60" spans="1:4" s="67" customFormat="1"/>
    <row r="61" spans="1:4" s="67" customFormat="1"/>
    <row r="62" spans="1:4" ht="19.5" customHeight="1">
      <c r="A62" s="148" t="s">
        <v>225</v>
      </c>
      <c r="B62" s="149"/>
      <c r="C62" s="149"/>
      <c r="D62" s="149"/>
    </row>
    <row r="63" spans="1:4" ht="19.5" customHeight="1">
      <c r="A63" s="135" t="s">
        <v>121</v>
      </c>
      <c r="B63" s="135"/>
      <c r="C63" s="135"/>
      <c r="D63" s="135"/>
    </row>
    <row r="64" spans="1:4" ht="25.5">
      <c r="A64" s="136" t="s">
        <v>226</v>
      </c>
      <c r="B64" s="137"/>
      <c r="C64" s="68" t="s">
        <v>123</v>
      </c>
      <c r="D64" s="68" t="s">
        <v>124</v>
      </c>
    </row>
    <row r="65" spans="1:4">
      <c r="A65" s="138">
        <v>1</v>
      </c>
      <c r="B65" s="139"/>
      <c r="C65" s="69">
        <v>2</v>
      </c>
      <c r="D65" s="69">
        <v>3</v>
      </c>
    </row>
    <row r="66" spans="1:4" ht="13.5" customHeight="1">
      <c r="A66" s="70" t="s">
        <v>227</v>
      </c>
      <c r="B66" s="71" t="s">
        <v>228</v>
      </c>
      <c r="C66" s="58">
        <f>C70+C67+C73</f>
        <v>170073.45195000002</v>
      </c>
      <c r="D66" s="58">
        <f>D70+D67+D73</f>
        <v>133476.47435</v>
      </c>
    </row>
    <row r="67" spans="1:4" ht="13.5" customHeight="1">
      <c r="A67" s="72" t="s">
        <v>229</v>
      </c>
      <c r="B67" s="71" t="s">
        <v>230</v>
      </c>
      <c r="C67" s="58">
        <f>C68+C69</f>
        <v>16819.444080000001</v>
      </c>
      <c r="D67" s="58">
        <f>D68+D69</f>
        <v>9538.108470000001</v>
      </c>
    </row>
    <row r="68" spans="1:4" ht="13.5" customHeight="1">
      <c r="A68" s="73" t="s">
        <v>231</v>
      </c>
      <c r="B68" s="71" t="s">
        <v>232</v>
      </c>
      <c r="C68" s="2">
        <v>16819.444080000001</v>
      </c>
      <c r="D68" s="2">
        <v>9538.108470000001</v>
      </c>
    </row>
    <row r="69" spans="1:4" ht="13.5" customHeight="1">
      <c r="A69" s="73" t="s">
        <v>233</v>
      </c>
      <c r="B69" s="71" t="s">
        <v>234</v>
      </c>
      <c r="C69" s="2">
        <v>0</v>
      </c>
      <c r="D69" s="2">
        <v>0</v>
      </c>
    </row>
    <row r="70" spans="1:4" ht="25.5">
      <c r="A70" s="72" t="s">
        <v>235</v>
      </c>
      <c r="B70" s="71" t="s">
        <v>236</v>
      </c>
      <c r="C70" s="58">
        <f>C71+C72</f>
        <v>8839.2781200000009</v>
      </c>
      <c r="D70" s="58">
        <f>D71+D72</f>
        <v>3736.73306</v>
      </c>
    </row>
    <row r="71" spans="1:4" ht="14.25" customHeight="1">
      <c r="A71" s="73" t="s">
        <v>237</v>
      </c>
      <c r="B71" s="71" t="s">
        <v>238</v>
      </c>
      <c r="C71" s="2">
        <v>8839.2781200000009</v>
      </c>
      <c r="D71" s="2">
        <v>3736.73306</v>
      </c>
    </row>
    <row r="72" spans="1:4" ht="14.25" customHeight="1">
      <c r="A72" s="73" t="s">
        <v>239</v>
      </c>
      <c r="B72" s="71" t="s">
        <v>240</v>
      </c>
      <c r="C72" s="2">
        <v>0</v>
      </c>
      <c r="D72" s="2">
        <v>0</v>
      </c>
    </row>
    <row r="73" spans="1:4" ht="14.25" customHeight="1">
      <c r="A73" s="72" t="s">
        <v>241</v>
      </c>
      <c r="B73" s="71" t="s">
        <v>242</v>
      </c>
      <c r="C73" s="58">
        <f>C74+C75</f>
        <v>144414.72975</v>
      </c>
      <c r="D73" s="58">
        <f>D74+D75</f>
        <v>120201.63282</v>
      </c>
    </row>
    <row r="74" spans="1:4" ht="14.25" customHeight="1">
      <c r="A74" s="72" t="s">
        <v>243</v>
      </c>
      <c r="B74" s="71" t="s">
        <v>244</v>
      </c>
      <c r="C74" s="2">
        <v>144118.02275</v>
      </c>
      <c r="D74" s="2">
        <v>120183.92582</v>
      </c>
    </row>
    <row r="75" spans="1:4" ht="14.25" customHeight="1">
      <c r="A75" s="72" t="s">
        <v>245</v>
      </c>
      <c r="B75" s="71" t="s">
        <v>246</v>
      </c>
      <c r="C75" s="2">
        <v>296.70699999999999</v>
      </c>
      <c r="D75" s="2">
        <v>17.707000000000001</v>
      </c>
    </row>
    <row r="76" spans="1:4" ht="14.25" customHeight="1">
      <c r="A76" s="70" t="s">
        <v>247</v>
      </c>
      <c r="B76" s="71" t="s">
        <v>248</v>
      </c>
      <c r="C76" s="58">
        <f>C77+C78+C79+C80</f>
        <v>37000</v>
      </c>
      <c r="D76" s="58">
        <f>D77+D78+D79+D80</f>
        <v>0</v>
      </c>
    </row>
    <row r="77" spans="1:4" ht="14.25" customHeight="1">
      <c r="A77" s="74" t="s">
        <v>249</v>
      </c>
      <c r="B77" s="71" t="s">
        <v>250</v>
      </c>
      <c r="C77" s="2">
        <v>37000</v>
      </c>
      <c r="D77" s="2">
        <v>0</v>
      </c>
    </row>
    <row r="78" spans="1:4" ht="14.25" customHeight="1">
      <c r="A78" s="74" t="s">
        <v>251</v>
      </c>
      <c r="B78" s="71" t="s">
        <v>252</v>
      </c>
      <c r="C78" s="2">
        <v>0</v>
      </c>
      <c r="D78" s="75">
        <v>0</v>
      </c>
    </row>
    <row r="79" spans="1:4" ht="14.25" customHeight="1">
      <c r="A79" s="74" t="s">
        <v>253</v>
      </c>
      <c r="B79" s="71" t="s">
        <v>254</v>
      </c>
      <c r="C79" s="2">
        <v>0</v>
      </c>
      <c r="D79" s="2">
        <v>0</v>
      </c>
    </row>
    <row r="80" spans="1:4" ht="14.25" customHeight="1">
      <c r="A80" s="74" t="s">
        <v>255</v>
      </c>
      <c r="B80" s="71" t="s">
        <v>256</v>
      </c>
      <c r="C80" s="2">
        <v>0</v>
      </c>
      <c r="D80" s="2">
        <v>0</v>
      </c>
    </row>
    <row r="81" spans="1:4" s="22" customFormat="1" ht="14.25" customHeight="1">
      <c r="A81" s="70" t="s">
        <v>257</v>
      </c>
      <c r="B81" s="76" t="s">
        <v>258</v>
      </c>
      <c r="C81" s="58">
        <f>C82+C83</f>
        <v>361.07357999999999</v>
      </c>
      <c r="D81" s="58">
        <f>D82+D83</f>
        <v>361.07357999999999</v>
      </c>
    </row>
    <row r="82" spans="1:4" s="22" customFormat="1" ht="14.25" customHeight="1">
      <c r="A82" s="74" t="s">
        <v>145</v>
      </c>
      <c r="B82" s="76" t="s">
        <v>259</v>
      </c>
      <c r="C82" s="33">
        <v>361.04242999999997</v>
      </c>
      <c r="D82" s="33">
        <v>361.04242999999997</v>
      </c>
    </row>
    <row r="83" spans="1:4" s="22" customFormat="1" ht="14.25" customHeight="1">
      <c r="A83" s="74" t="s">
        <v>147</v>
      </c>
      <c r="B83" s="76" t="s">
        <v>260</v>
      </c>
      <c r="C83" s="33">
        <v>3.1150000000000001E-2</v>
      </c>
      <c r="D83" s="33">
        <v>3.1150000000000001E-2</v>
      </c>
    </row>
    <row r="84" spans="1:4" s="22" customFormat="1" ht="14.25" customHeight="1">
      <c r="A84" s="70" t="s">
        <v>261</v>
      </c>
      <c r="B84" s="55" t="s">
        <v>262</v>
      </c>
      <c r="C84" s="33">
        <v>0</v>
      </c>
      <c r="D84" s="33">
        <v>0</v>
      </c>
    </row>
    <row r="85" spans="1:4" ht="24.75" customHeight="1">
      <c r="A85" s="70" t="s">
        <v>263</v>
      </c>
      <c r="B85" s="55" t="s">
        <v>264</v>
      </c>
      <c r="C85" s="58">
        <f>C86+C87</f>
        <v>0</v>
      </c>
      <c r="D85" s="58">
        <f>D86+D87</f>
        <v>0</v>
      </c>
    </row>
    <row r="86" spans="1:4" ht="14.25" customHeight="1">
      <c r="A86" s="59" t="s">
        <v>133</v>
      </c>
      <c r="B86" s="55" t="s">
        <v>265</v>
      </c>
      <c r="C86" s="2">
        <v>0</v>
      </c>
      <c r="D86" s="2">
        <v>0</v>
      </c>
    </row>
    <row r="87" spans="1:4" ht="14.25" customHeight="1">
      <c r="A87" s="60" t="s">
        <v>135</v>
      </c>
      <c r="B87" s="55" t="s">
        <v>266</v>
      </c>
      <c r="C87" s="2">
        <v>0</v>
      </c>
      <c r="D87" s="2">
        <v>0</v>
      </c>
    </row>
    <row r="88" spans="1:4" ht="25.5" customHeight="1">
      <c r="A88" s="70" t="s">
        <v>267</v>
      </c>
      <c r="B88" s="55" t="s">
        <v>268</v>
      </c>
      <c r="C88" s="58">
        <f>C89+C92</f>
        <v>15079.87823</v>
      </c>
      <c r="D88" s="58">
        <f>D89+D92</f>
        <v>14421.640600000001</v>
      </c>
    </row>
    <row r="89" spans="1:4" ht="14.25" customHeight="1">
      <c r="A89" s="60" t="s">
        <v>269</v>
      </c>
      <c r="B89" s="55" t="s">
        <v>270</v>
      </c>
      <c r="C89" s="58">
        <f>C90+C91</f>
        <v>5400.6350000000002</v>
      </c>
      <c r="D89" s="58">
        <f>D90+D91</f>
        <v>5400.6350000000002</v>
      </c>
    </row>
    <row r="90" spans="1:4" ht="14.25" customHeight="1">
      <c r="A90" s="61" t="s">
        <v>145</v>
      </c>
      <c r="B90" s="55" t="s">
        <v>271</v>
      </c>
      <c r="C90" s="2">
        <v>5400.6350000000002</v>
      </c>
      <c r="D90" s="2">
        <v>5400.6350000000002</v>
      </c>
    </row>
    <row r="91" spans="1:4" ht="14.25" customHeight="1">
      <c r="A91" s="61" t="s">
        <v>147</v>
      </c>
      <c r="B91" s="55" t="s">
        <v>272</v>
      </c>
      <c r="C91" s="2">
        <v>0</v>
      </c>
      <c r="D91" s="2">
        <v>0</v>
      </c>
    </row>
    <row r="92" spans="1:4" ht="14.25" customHeight="1">
      <c r="A92" s="70" t="s">
        <v>273</v>
      </c>
      <c r="B92" s="71" t="s">
        <v>274</v>
      </c>
      <c r="C92" s="58">
        <f>C93+C94</f>
        <v>9679.24323</v>
      </c>
      <c r="D92" s="58">
        <f>D93+D94</f>
        <v>9021.0056000000004</v>
      </c>
    </row>
    <row r="93" spans="1:4" ht="14.25" customHeight="1">
      <c r="A93" s="61" t="s">
        <v>275</v>
      </c>
      <c r="B93" s="71" t="s">
        <v>276</v>
      </c>
      <c r="C93" s="2">
        <v>9679.24323</v>
      </c>
      <c r="D93" s="2">
        <v>9021.0056000000004</v>
      </c>
    </row>
    <row r="94" spans="1:4" ht="14.25" customHeight="1">
      <c r="A94" s="61" t="s">
        <v>277</v>
      </c>
      <c r="B94" s="71" t="s">
        <v>278</v>
      </c>
      <c r="C94" s="2">
        <v>0</v>
      </c>
      <c r="D94" s="2">
        <v>0</v>
      </c>
    </row>
    <row r="95" spans="1:4" ht="14.25" customHeight="1">
      <c r="A95" s="54" t="s">
        <v>279</v>
      </c>
      <c r="B95" s="71" t="s">
        <v>280</v>
      </c>
      <c r="C95" s="58">
        <f>C96+C99</f>
        <v>4780.8900000000003</v>
      </c>
      <c r="D95" s="58">
        <f>D96+D99</f>
        <v>4780.8900000000003</v>
      </c>
    </row>
    <row r="96" spans="1:4" s="22" customFormat="1" ht="14.25" customHeight="1">
      <c r="A96" s="77" t="s">
        <v>281</v>
      </c>
      <c r="B96" s="76" t="s">
        <v>282</v>
      </c>
      <c r="C96" s="58">
        <f>C97+C98</f>
        <v>4780.8900000000003</v>
      </c>
      <c r="D96" s="58">
        <f>D97+D98</f>
        <v>4780.8900000000003</v>
      </c>
    </row>
    <row r="97" spans="1:4" s="22" customFormat="1" ht="14.25" customHeight="1">
      <c r="A97" s="57" t="s">
        <v>283</v>
      </c>
      <c r="B97" s="76" t="s">
        <v>284</v>
      </c>
      <c r="C97" s="33">
        <v>0</v>
      </c>
      <c r="D97" s="33">
        <v>0</v>
      </c>
    </row>
    <row r="98" spans="1:4" s="22" customFormat="1" ht="14.25" customHeight="1">
      <c r="A98" s="57" t="s">
        <v>285</v>
      </c>
      <c r="B98" s="76" t="s">
        <v>286</v>
      </c>
      <c r="C98" s="33">
        <v>4780.8900000000003</v>
      </c>
      <c r="D98" s="33">
        <v>4780.8900000000003</v>
      </c>
    </row>
    <row r="99" spans="1:4" s="22" customFormat="1" ht="14.25" customHeight="1">
      <c r="A99" s="77" t="s">
        <v>287</v>
      </c>
      <c r="B99" s="76" t="s">
        <v>288</v>
      </c>
      <c r="C99" s="58">
        <f>C100+C101</f>
        <v>0</v>
      </c>
      <c r="D99" s="58">
        <f>D100+D101</f>
        <v>0</v>
      </c>
    </row>
    <row r="100" spans="1:4" s="22" customFormat="1" ht="14.25" customHeight="1">
      <c r="A100" s="57" t="s">
        <v>283</v>
      </c>
      <c r="B100" s="76" t="s">
        <v>289</v>
      </c>
      <c r="C100" s="33">
        <v>0</v>
      </c>
      <c r="D100" s="33">
        <v>0</v>
      </c>
    </row>
    <row r="101" spans="1:4" s="22" customFormat="1" ht="14.25" customHeight="1">
      <c r="A101" s="57" t="s">
        <v>285</v>
      </c>
      <c r="B101" s="76" t="s">
        <v>290</v>
      </c>
      <c r="C101" s="33">
        <v>0</v>
      </c>
      <c r="D101" s="33">
        <v>0</v>
      </c>
    </row>
    <row r="102" spans="1:4" ht="14.25" customHeight="1">
      <c r="A102" s="54" t="s">
        <v>291</v>
      </c>
      <c r="B102" s="71" t="s">
        <v>292</v>
      </c>
      <c r="C102" s="58">
        <f>C103+C104+C105</f>
        <v>195629.25633</v>
      </c>
      <c r="D102" s="58">
        <f>D103+D104+D105</f>
        <v>103660.78180999999</v>
      </c>
    </row>
    <row r="103" spans="1:4" ht="14.25" customHeight="1">
      <c r="A103" s="61" t="s">
        <v>293</v>
      </c>
      <c r="B103" s="71" t="s">
        <v>294</v>
      </c>
      <c r="C103" s="2">
        <v>83047.72451</v>
      </c>
      <c r="D103" s="2">
        <v>0</v>
      </c>
    </row>
    <row r="104" spans="1:4" ht="14.25" customHeight="1">
      <c r="A104" s="61" t="s">
        <v>295</v>
      </c>
      <c r="B104" s="71" t="s">
        <v>296</v>
      </c>
      <c r="C104" s="2">
        <v>64630.549999999996</v>
      </c>
      <c r="D104" s="2">
        <v>64630.549999999996</v>
      </c>
    </row>
    <row r="105" spans="1:4" ht="14.25" customHeight="1">
      <c r="A105" s="78" t="s">
        <v>297</v>
      </c>
      <c r="B105" s="71" t="s">
        <v>298</v>
      </c>
      <c r="C105" s="2">
        <v>47950.981820000001</v>
      </c>
      <c r="D105" s="2">
        <v>39030.231809999997</v>
      </c>
    </row>
    <row r="106" spans="1:4" s="22" customFormat="1" ht="14.25" customHeight="1">
      <c r="A106" s="54" t="s">
        <v>299</v>
      </c>
      <c r="B106" s="40" t="s">
        <v>300</v>
      </c>
      <c r="C106" s="79">
        <v>0</v>
      </c>
      <c r="D106" s="79">
        <v>0</v>
      </c>
    </row>
    <row r="107" spans="1:4" s="22" customFormat="1" ht="14.25" customHeight="1">
      <c r="A107" s="54" t="s">
        <v>301</v>
      </c>
      <c r="B107" s="40" t="s">
        <v>302</v>
      </c>
      <c r="C107" s="79">
        <v>0</v>
      </c>
      <c r="D107" s="79">
        <v>0</v>
      </c>
    </row>
    <row r="108" spans="1:4" ht="14.25" customHeight="1">
      <c r="A108" s="54" t="s">
        <v>303</v>
      </c>
      <c r="B108" s="40" t="s">
        <v>304</v>
      </c>
      <c r="C108" s="80">
        <v>0</v>
      </c>
      <c r="D108" s="80">
        <v>0</v>
      </c>
    </row>
    <row r="109" spans="1:4" ht="14.25" customHeight="1">
      <c r="A109" s="54" t="s">
        <v>305</v>
      </c>
      <c r="B109" s="40" t="s">
        <v>306</v>
      </c>
      <c r="C109" s="80">
        <v>51261.764999999999</v>
      </c>
      <c r="D109" s="80">
        <v>51261.764999999999</v>
      </c>
    </row>
    <row r="110" spans="1:4" ht="14.25" customHeight="1">
      <c r="A110" s="54" t="s">
        <v>307</v>
      </c>
      <c r="B110" s="40" t="s">
        <v>308</v>
      </c>
      <c r="C110" s="58">
        <f>[1]A8!C65</f>
        <v>17762.672029999998</v>
      </c>
      <c r="D110" s="58">
        <f>[1]A8!D65</f>
        <v>13435.505169999999</v>
      </c>
    </row>
    <row r="111" spans="1:4" ht="14.25" customHeight="1">
      <c r="A111" s="64" t="s">
        <v>309</v>
      </c>
      <c r="B111" s="40" t="s">
        <v>310</v>
      </c>
      <c r="C111" s="81">
        <f>C66+C76+C81+C84+C85+C88+C95+C102+C106+C107+C108+C109+C110</f>
        <v>491948.98712000006</v>
      </c>
      <c r="D111" s="81">
        <f>D66+D76+D81+D84+D85+D88+D95+D102+D106+D107+D108+D109+D110</f>
        <v>321398.13051000005</v>
      </c>
    </row>
    <row r="112" spans="1:4">
      <c r="B112" s="67"/>
      <c r="C112" s="82"/>
      <c r="D112" s="82"/>
    </row>
    <row r="113" spans="1:6" ht="12.75" customHeight="1">
      <c r="A113" s="140" t="s">
        <v>311</v>
      </c>
      <c r="B113" s="141"/>
      <c r="C113" s="141"/>
      <c r="D113" s="141"/>
    </row>
    <row r="114" spans="1:6" ht="12.75" customHeight="1">
      <c r="B114" s="48"/>
      <c r="C114" s="83"/>
      <c r="D114" s="84" t="s">
        <v>312</v>
      </c>
    </row>
    <row r="115" spans="1:6" ht="25.5">
      <c r="A115" s="85" t="s">
        <v>313</v>
      </c>
      <c r="B115" s="86"/>
      <c r="C115" s="87" t="s">
        <v>123</v>
      </c>
      <c r="D115" s="87" t="s">
        <v>124</v>
      </c>
      <c r="F115" s="88"/>
    </row>
    <row r="116" spans="1:6">
      <c r="A116" s="89">
        <v>1</v>
      </c>
      <c r="B116" s="90"/>
      <c r="C116" s="69">
        <v>2</v>
      </c>
      <c r="D116" s="69">
        <v>3</v>
      </c>
    </row>
    <row r="117" spans="1:6" ht="13.5" customHeight="1">
      <c r="A117" s="91" t="s">
        <v>314</v>
      </c>
      <c r="B117" s="71" t="s">
        <v>315</v>
      </c>
      <c r="C117" s="58">
        <f>C118+C119+C120+C121</f>
        <v>38499.497590000043</v>
      </c>
      <c r="D117" s="63" t="s">
        <v>316</v>
      </c>
    </row>
    <row r="118" spans="1:6" ht="13.5" customHeight="1">
      <c r="A118" s="78" t="s">
        <v>317</v>
      </c>
      <c r="B118" s="71" t="s">
        <v>318</v>
      </c>
      <c r="C118" s="58">
        <f>[1]A2!F5-[1]A2!F7</f>
        <v>20982</v>
      </c>
      <c r="D118" s="63" t="s">
        <v>316</v>
      </c>
    </row>
    <row r="119" spans="1:6" ht="13.5" customHeight="1">
      <c r="A119" s="78" t="s">
        <v>319</v>
      </c>
      <c r="B119" s="71" t="s">
        <v>320</v>
      </c>
      <c r="C119" s="58">
        <f>[1]A2!F6-[1]A2!F8</f>
        <v>18</v>
      </c>
      <c r="D119" s="63" t="s">
        <v>316</v>
      </c>
    </row>
    <row r="120" spans="1:6" ht="13.5" customHeight="1">
      <c r="A120" s="78" t="s">
        <v>321</v>
      </c>
      <c r="B120" s="71" t="s">
        <v>322</v>
      </c>
      <c r="C120" s="58">
        <f>[1]A2!F9+[1]A2!F10</f>
        <v>3944.578</v>
      </c>
      <c r="D120" s="63" t="s">
        <v>316</v>
      </c>
    </row>
    <row r="121" spans="1:6" ht="13.5" customHeight="1">
      <c r="A121" s="74" t="s">
        <v>323</v>
      </c>
      <c r="B121" s="71" t="s">
        <v>324</v>
      </c>
      <c r="C121" s="58">
        <f>C124+C122+C123</f>
        <v>13554.919590000038</v>
      </c>
      <c r="D121" s="63" t="s">
        <v>316</v>
      </c>
    </row>
    <row r="122" spans="1:6" ht="13.5" customHeight="1">
      <c r="A122" s="92" t="s">
        <v>325</v>
      </c>
      <c r="B122" s="71" t="s">
        <v>326</v>
      </c>
      <c r="C122" s="58">
        <f>[1]A2!F15</f>
        <v>-1239.8465699999897</v>
      </c>
      <c r="D122" s="63" t="s">
        <v>316</v>
      </c>
    </row>
    <row r="123" spans="1:6" ht="13.5" customHeight="1">
      <c r="A123" s="92" t="s">
        <v>327</v>
      </c>
      <c r="B123" s="71" t="s">
        <v>328</v>
      </c>
      <c r="C123" s="58">
        <f>[1]A1!C132</f>
        <v>-1735.4849199999696</v>
      </c>
      <c r="D123" s="63" t="s">
        <v>316</v>
      </c>
    </row>
    <row r="124" spans="1:6" ht="13.5" customHeight="1">
      <c r="A124" s="92" t="s">
        <v>329</v>
      </c>
      <c r="B124" s="71" t="s">
        <v>330</v>
      </c>
      <c r="C124" s="58">
        <f>[1]A2!F17</f>
        <v>16530.251079999998</v>
      </c>
      <c r="D124" s="63" t="s">
        <v>316</v>
      </c>
    </row>
    <row r="125" spans="1:6" ht="13.5" customHeight="1">
      <c r="A125" s="91" t="s">
        <v>331</v>
      </c>
      <c r="B125" s="71" t="s">
        <v>332</v>
      </c>
      <c r="C125" s="58">
        <f>C128+C126+C127+C129</f>
        <v>8380.5863855000007</v>
      </c>
      <c r="D125" s="63" t="s">
        <v>316</v>
      </c>
    </row>
    <row r="126" spans="1:6" ht="25.5">
      <c r="A126" s="78" t="s">
        <v>333</v>
      </c>
      <c r="B126" s="71" t="s">
        <v>334</v>
      </c>
      <c r="C126" s="58">
        <f>[1]A2!F19</f>
        <v>4292.240065</v>
      </c>
      <c r="D126" s="63" t="s">
        <v>316</v>
      </c>
    </row>
    <row r="127" spans="1:6" ht="13.5" customHeight="1">
      <c r="A127" s="78" t="s">
        <v>335</v>
      </c>
      <c r="B127" s="71" t="s">
        <v>336</v>
      </c>
      <c r="C127" s="58">
        <f>[1]A2!F20</f>
        <v>802.34569050000005</v>
      </c>
      <c r="D127" s="63" t="s">
        <v>316</v>
      </c>
    </row>
    <row r="128" spans="1:6" ht="13.5" customHeight="1">
      <c r="A128" s="78" t="s">
        <v>337</v>
      </c>
      <c r="B128" s="71" t="s">
        <v>338</v>
      </c>
      <c r="C128" s="58">
        <f>[1]A2!F21</f>
        <v>3286.00063</v>
      </c>
      <c r="D128" s="63" t="s">
        <v>316</v>
      </c>
    </row>
    <row r="129" spans="1:4" ht="13.5" customHeight="1">
      <c r="A129" s="78" t="s">
        <v>339</v>
      </c>
      <c r="B129" s="71" t="s">
        <v>340</v>
      </c>
      <c r="C129" s="58">
        <f>[1]A2!F22</f>
        <v>0</v>
      </c>
      <c r="D129" s="63" t="s">
        <v>316</v>
      </c>
    </row>
    <row r="130" spans="1:4" s="95" customFormat="1" ht="13.5" customHeight="1">
      <c r="A130" s="93" t="s">
        <v>341</v>
      </c>
      <c r="B130" s="94" t="s">
        <v>342</v>
      </c>
      <c r="C130" s="81">
        <f>[1]A2!F23</f>
        <v>46880.083975500042</v>
      </c>
      <c r="D130" s="63" t="s">
        <v>316</v>
      </c>
    </row>
    <row r="131" spans="1:4" ht="13.5" customHeight="1">
      <c r="A131" s="96" t="s">
        <v>343</v>
      </c>
      <c r="B131" s="97" t="s">
        <v>344</v>
      </c>
      <c r="C131" s="81">
        <f>C111+C130</f>
        <v>538829.07109550014</v>
      </c>
      <c r="D131" s="81">
        <f>D111</f>
        <v>321398.13051000005</v>
      </c>
    </row>
  </sheetData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34"/>
  <sheetViews>
    <sheetView workbookViewId="0" xr3:uid="{842E5F09-E766-5B8D-85AF-A39847EA96FD}">
      <selection activeCell="A16" sqref="A16"/>
    </sheetView>
  </sheetViews>
  <sheetFormatPr defaultRowHeight="12.75"/>
  <cols>
    <col min="1" max="1" width="62.140625" style="22" customWidth="1"/>
    <col min="2" max="2" width="6.28515625" style="46" bestFit="1" customWidth="1"/>
    <col min="3" max="3" width="24.5703125" style="22" customWidth="1"/>
    <col min="4" max="4" width="16.140625" style="22" customWidth="1"/>
    <col min="5" max="256" width="9.140625" style="22"/>
    <col min="257" max="257" width="62.140625" style="22" customWidth="1"/>
    <col min="258" max="258" width="6.28515625" style="22" bestFit="1" customWidth="1"/>
    <col min="259" max="259" width="22" style="22" customWidth="1"/>
    <col min="260" max="260" width="16.140625" style="22" customWidth="1"/>
    <col min="261" max="512" width="9.140625" style="22"/>
    <col min="513" max="513" width="62.140625" style="22" customWidth="1"/>
    <col min="514" max="514" width="6.28515625" style="22" bestFit="1" customWidth="1"/>
    <col min="515" max="515" width="22" style="22" customWidth="1"/>
    <col min="516" max="516" width="16.140625" style="22" customWidth="1"/>
    <col min="517" max="768" width="9.140625" style="22"/>
    <col min="769" max="769" width="62.140625" style="22" customWidth="1"/>
    <col min="770" max="770" width="6.28515625" style="22" bestFit="1" customWidth="1"/>
    <col min="771" max="771" width="22" style="22" customWidth="1"/>
    <col min="772" max="772" width="16.140625" style="22" customWidth="1"/>
    <col min="773" max="1024" width="9.140625" style="22"/>
    <col min="1025" max="1025" width="62.140625" style="22" customWidth="1"/>
    <col min="1026" max="1026" width="6.28515625" style="22" bestFit="1" customWidth="1"/>
    <col min="1027" max="1027" width="22" style="22" customWidth="1"/>
    <col min="1028" max="1028" width="16.140625" style="22" customWidth="1"/>
    <col min="1029" max="1280" width="9.140625" style="22"/>
    <col min="1281" max="1281" width="62.140625" style="22" customWidth="1"/>
    <col min="1282" max="1282" width="6.28515625" style="22" bestFit="1" customWidth="1"/>
    <col min="1283" max="1283" width="22" style="22" customWidth="1"/>
    <col min="1284" max="1284" width="16.140625" style="22" customWidth="1"/>
    <col min="1285" max="1536" width="9.140625" style="22"/>
    <col min="1537" max="1537" width="62.140625" style="22" customWidth="1"/>
    <col min="1538" max="1538" width="6.28515625" style="22" bestFit="1" customWidth="1"/>
    <col min="1539" max="1539" width="22" style="22" customWidth="1"/>
    <col min="1540" max="1540" width="16.140625" style="22" customWidth="1"/>
    <col min="1541" max="1792" width="9.140625" style="22"/>
    <col min="1793" max="1793" width="62.140625" style="22" customWidth="1"/>
    <col min="1794" max="1794" width="6.28515625" style="22" bestFit="1" customWidth="1"/>
    <col min="1795" max="1795" width="22" style="22" customWidth="1"/>
    <col min="1796" max="1796" width="16.140625" style="22" customWidth="1"/>
    <col min="1797" max="2048" width="9.140625" style="22"/>
    <col min="2049" max="2049" width="62.140625" style="22" customWidth="1"/>
    <col min="2050" max="2050" width="6.28515625" style="22" bestFit="1" customWidth="1"/>
    <col min="2051" max="2051" width="22" style="22" customWidth="1"/>
    <col min="2052" max="2052" width="16.140625" style="22" customWidth="1"/>
    <col min="2053" max="2304" width="9.140625" style="22"/>
    <col min="2305" max="2305" width="62.140625" style="22" customWidth="1"/>
    <col min="2306" max="2306" width="6.28515625" style="22" bestFit="1" customWidth="1"/>
    <col min="2307" max="2307" width="22" style="22" customWidth="1"/>
    <col min="2308" max="2308" width="16.140625" style="22" customWidth="1"/>
    <col min="2309" max="2560" width="9.140625" style="22"/>
    <col min="2561" max="2561" width="62.140625" style="22" customWidth="1"/>
    <col min="2562" max="2562" width="6.28515625" style="22" bestFit="1" customWidth="1"/>
    <col min="2563" max="2563" width="22" style="22" customWidth="1"/>
    <col min="2564" max="2564" width="16.140625" style="22" customWidth="1"/>
    <col min="2565" max="2816" width="9.140625" style="22"/>
    <col min="2817" max="2817" width="62.140625" style="22" customWidth="1"/>
    <col min="2818" max="2818" width="6.28515625" style="22" bestFit="1" customWidth="1"/>
    <col min="2819" max="2819" width="22" style="22" customWidth="1"/>
    <col min="2820" max="2820" width="16.140625" style="22" customWidth="1"/>
    <col min="2821" max="3072" width="9.140625" style="22"/>
    <col min="3073" max="3073" width="62.140625" style="22" customWidth="1"/>
    <col min="3074" max="3074" width="6.28515625" style="22" bestFit="1" customWidth="1"/>
    <col min="3075" max="3075" width="22" style="22" customWidth="1"/>
    <col min="3076" max="3076" width="16.140625" style="22" customWidth="1"/>
    <col min="3077" max="3328" width="9.140625" style="22"/>
    <col min="3329" max="3329" width="62.140625" style="22" customWidth="1"/>
    <col min="3330" max="3330" width="6.28515625" style="22" bestFit="1" customWidth="1"/>
    <col min="3331" max="3331" width="22" style="22" customWidth="1"/>
    <col min="3332" max="3332" width="16.140625" style="22" customWidth="1"/>
    <col min="3333" max="3584" width="9.140625" style="22"/>
    <col min="3585" max="3585" width="62.140625" style="22" customWidth="1"/>
    <col min="3586" max="3586" width="6.28515625" style="22" bestFit="1" customWidth="1"/>
    <col min="3587" max="3587" width="22" style="22" customWidth="1"/>
    <col min="3588" max="3588" width="16.140625" style="22" customWidth="1"/>
    <col min="3589" max="3840" width="9.140625" style="22"/>
    <col min="3841" max="3841" width="62.140625" style="22" customWidth="1"/>
    <col min="3842" max="3842" width="6.28515625" style="22" bestFit="1" customWidth="1"/>
    <col min="3843" max="3843" width="22" style="22" customWidth="1"/>
    <col min="3844" max="3844" width="16.140625" style="22" customWidth="1"/>
    <col min="3845" max="4096" width="9.140625" style="22"/>
    <col min="4097" max="4097" width="62.140625" style="22" customWidth="1"/>
    <col min="4098" max="4098" width="6.28515625" style="22" bestFit="1" customWidth="1"/>
    <col min="4099" max="4099" width="22" style="22" customWidth="1"/>
    <col min="4100" max="4100" width="16.140625" style="22" customWidth="1"/>
    <col min="4101" max="4352" width="9.140625" style="22"/>
    <col min="4353" max="4353" width="62.140625" style="22" customWidth="1"/>
    <col min="4354" max="4354" width="6.28515625" style="22" bestFit="1" customWidth="1"/>
    <col min="4355" max="4355" width="22" style="22" customWidth="1"/>
    <col min="4356" max="4356" width="16.140625" style="22" customWidth="1"/>
    <col min="4357" max="4608" width="9.140625" style="22"/>
    <col min="4609" max="4609" width="62.140625" style="22" customWidth="1"/>
    <col min="4610" max="4610" width="6.28515625" style="22" bestFit="1" customWidth="1"/>
    <col min="4611" max="4611" width="22" style="22" customWidth="1"/>
    <col min="4612" max="4612" width="16.140625" style="22" customWidth="1"/>
    <col min="4613" max="4864" width="9.140625" style="22"/>
    <col min="4865" max="4865" width="62.140625" style="22" customWidth="1"/>
    <col min="4866" max="4866" width="6.28515625" style="22" bestFit="1" customWidth="1"/>
    <col min="4867" max="4867" width="22" style="22" customWidth="1"/>
    <col min="4868" max="4868" width="16.140625" style="22" customWidth="1"/>
    <col min="4869" max="5120" width="9.140625" style="22"/>
    <col min="5121" max="5121" width="62.140625" style="22" customWidth="1"/>
    <col min="5122" max="5122" width="6.28515625" style="22" bestFit="1" customWidth="1"/>
    <col min="5123" max="5123" width="22" style="22" customWidth="1"/>
    <col min="5124" max="5124" width="16.140625" style="22" customWidth="1"/>
    <col min="5125" max="5376" width="9.140625" style="22"/>
    <col min="5377" max="5377" width="62.140625" style="22" customWidth="1"/>
    <col min="5378" max="5378" width="6.28515625" style="22" bestFit="1" customWidth="1"/>
    <col min="5379" max="5379" width="22" style="22" customWidth="1"/>
    <col min="5380" max="5380" width="16.140625" style="22" customWidth="1"/>
    <col min="5381" max="5632" width="9.140625" style="22"/>
    <col min="5633" max="5633" width="62.140625" style="22" customWidth="1"/>
    <col min="5634" max="5634" width="6.28515625" style="22" bestFit="1" customWidth="1"/>
    <col min="5635" max="5635" width="22" style="22" customWidth="1"/>
    <col min="5636" max="5636" width="16.140625" style="22" customWidth="1"/>
    <col min="5637" max="5888" width="9.140625" style="22"/>
    <col min="5889" max="5889" width="62.140625" style="22" customWidth="1"/>
    <col min="5890" max="5890" width="6.28515625" style="22" bestFit="1" customWidth="1"/>
    <col min="5891" max="5891" width="22" style="22" customWidth="1"/>
    <col min="5892" max="5892" width="16.140625" style="22" customWidth="1"/>
    <col min="5893" max="6144" width="9.140625" style="22"/>
    <col min="6145" max="6145" width="62.140625" style="22" customWidth="1"/>
    <col min="6146" max="6146" width="6.28515625" style="22" bestFit="1" customWidth="1"/>
    <col min="6147" max="6147" width="22" style="22" customWidth="1"/>
    <col min="6148" max="6148" width="16.140625" style="22" customWidth="1"/>
    <col min="6149" max="6400" width="9.140625" style="22"/>
    <col min="6401" max="6401" width="62.140625" style="22" customWidth="1"/>
    <col min="6402" max="6402" width="6.28515625" style="22" bestFit="1" customWidth="1"/>
    <col min="6403" max="6403" width="22" style="22" customWidth="1"/>
    <col min="6404" max="6404" width="16.140625" style="22" customWidth="1"/>
    <col min="6405" max="6656" width="9.140625" style="22"/>
    <col min="6657" max="6657" width="62.140625" style="22" customWidth="1"/>
    <col min="6658" max="6658" width="6.28515625" style="22" bestFit="1" customWidth="1"/>
    <col min="6659" max="6659" width="22" style="22" customWidth="1"/>
    <col min="6660" max="6660" width="16.140625" style="22" customWidth="1"/>
    <col min="6661" max="6912" width="9.140625" style="22"/>
    <col min="6913" max="6913" width="62.140625" style="22" customWidth="1"/>
    <col min="6914" max="6914" width="6.28515625" style="22" bestFit="1" customWidth="1"/>
    <col min="6915" max="6915" width="22" style="22" customWidth="1"/>
    <col min="6916" max="6916" width="16.140625" style="22" customWidth="1"/>
    <col min="6917" max="7168" width="9.140625" style="22"/>
    <col min="7169" max="7169" width="62.140625" style="22" customWidth="1"/>
    <col min="7170" max="7170" width="6.28515625" style="22" bestFit="1" customWidth="1"/>
    <col min="7171" max="7171" width="22" style="22" customWidth="1"/>
    <col min="7172" max="7172" width="16.140625" style="22" customWidth="1"/>
    <col min="7173" max="7424" width="9.140625" style="22"/>
    <col min="7425" max="7425" width="62.140625" style="22" customWidth="1"/>
    <col min="7426" max="7426" width="6.28515625" style="22" bestFit="1" customWidth="1"/>
    <col min="7427" max="7427" width="22" style="22" customWidth="1"/>
    <col min="7428" max="7428" width="16.140625" style="22" customWidth="1"/>
    <col min="7429" max="7680" width="9.140625" style="22"/>
    <col min="7681" max="7681" width="62.140625" style="22" customWidth="1"/>
    <col min="7682" max="7682" width="6.28515625" style="22" bestFit="1" customWidth="1"/>
    <col min="7683" max="7683" width="22" style="22" customWidth="1"/>
    <col min="7684" max="7684" width="16.140625" style="22" customWidth="1"/>
    <col min="7685" max="7936" width="9.140625" style="22"/>
    <col min="7937" max="7937" width="62.140625" style="22" customWidth="1"/>
    <col min="7938" max="7938" width="6.28515625" style="22" bestFit="1" customWidth="1"/>
    <col min="7939" max="7939" width="22" style="22" customWidth="1"/>
    <col min="7940" max="7940" width="16.140625" style="22" customWidth="1"/>
    <col min="7941" max="8192" width="9.140625" style="22"/>
    <col min="8193" max="8193" width="62.140625" style="22" customWidth="1"/>
    <col min="8194" max="8194" width="6.28515625" style="22" bestFit="1" customWidth="1"/>
    <col min="8195" max="8195" width="22" style="22" customWidth="1"/>
    <col min="8196" max="8196" width="16.140625" style="22" customWidth="1"/>
    <col min="8197" max="8448" width="9.140625" style="22"/>
    <col min="8449" max="8449" width="62.140625" style="22" customWidth="1"/>
    <col min="8450" max="8450" width="6.28515625" style="22" bestFit="1" customWidth="1"/>
    <col min="8451" max="8451" width="22" style="22" customWidth="1"/>
    <col min="8452" max="8452" width="16.140625" style="22" customWidth="1"/>
    <col min="8453" max="8704" width="9.140625" style="22"/>
    <col min="8705" max="8705" width="62.140625" style="22" customWidth="1"/>
    <col min="8706" max="8706" width="6.28515625" style="22" bestFit="1" customWidth="1"/>
    <col min="8707" max="8707" width="22" style="22" customWidth="1"/>
    <col min="8708" max="8708" width="16.140625" style="22" customWidth="1"/>
    <col min="8709" max="8960" width="9.140625" style="22"/>
    <col min="8961" max="8961" width="62.140625" style="22" customWidth="1"/>
    <col min="8962" max="8962" width="6.28515625" style="22" bestFit="1" customWidth="1"/>
    <col min="8963" max="8963" width="22" style="22" customWidth="1"/>
    <col min="8964" max="8964" width="16.140625" style="22" customWidth="1"/>
    <col min="8965" max="9216" width="9.140625" style="22"/>
    <col min="9217" max="9217" width="62.140625" style="22" customWidth="1"/>
    <col min="9218" max="9218" width="6.28515625" style="22" bestFit="1" customWidth="1"/>
    <col min="9219" max="9219" width="22" style="22" customWidth="1"/>
    <col min="9220" max="9220" width="16.140625" style="22" customWidth="1"/>
    <col min="9221" max="9472" width="9.140625" style="22"/>
    <col min="9473" max="9473" width="62.140625" style="22" customWidth="1"/>
    <col min="9474" max="9474" width="6.28515625" style="22" bestFit="1" customWidth="1"/>
    <col min="9475" max="9475" width="22" style="22" customWidth="1"/>
    <col min="9476" max="9476" width="16.140625" style="22" customWidth="1"/>
    <col min="9477" max="9728" width="9.140625" style="22"/>
    <col min="9729" max="9729" width="62.140625" style="22" customWidth="1"/>
    <col min="9730" max="9730" width="6.28515625" style="22" bestFit="1" customWidth="1"/>
    <col min="9731" max="9731" width="22" style="22" customWidth="1"/>
    <col min="9732" max="9732" width="16.140625" style="22" customWidth="1"/>
    <col min="9733" max="9984" width="9.140625" style="22"/>
    <col min="9985" max="9985" width="62.140625" style="22" customWidth="1"/>
    <col min="9986" max="9986" width="6.28515625" style="22" bestFit="1" customWidth="1"/>
    <col min="9987" max="9987" width="22" style="22" customWidth="1"/>
    <col min="9988" max="9988" width="16.140625" style="22" customWidth="1"/>
    <col min="9989" max="10240" width="9.140625" style="22"/>
    <col min="10241" max="10241" width="62.140625" style="22" customWidth="1"/>
    <col min="10242" max="10242" width="6.28515625" style="22" bestFit="1" customWidth="1"/>
    <col min="10243" max="10243" width="22" style="22" customWidth="1"/>
    <col min="10244" max="10244" width="16.140625" style="22" customWidth="1"/>
    <col min="10245" max="10496" width="9.140625" style="22"/>
    <col min="10497" max="10497" width="62.140625" style="22" customWidth="1"/>
    <col min="10498" max="10498" width="6.28515625" style="22" bestFit="1" customWidth="1"/>
    <col min="10499" max="10499" width="22" style="22" customWidth="1"/>
    <col min="10500" max="10500" width="16.140625" style="22" customWidth="1"/>
    <col min="10501" max="10752" width="9.140625" style="22"/>
    <col min="10753" max="10753" width="62.140625" style="22" customWidth="1"/>
    <col min="10754" max="10754" width="6.28515625" style="22" bestFit="1" customWidth="1"/>
    <col min="10755" max="10755" width="22" style="22" customWidth="1"/>
    <col min="10756" max="10756" width="16.140625" style="22" customWidth="1"/>
    <col min="10757" max="11008" width="9.140625" style="22"/>
    <col min="11009" max="11009" width="62.140625" style="22" customWidth="1"/>
    <col min="11010" max="11010" width="6.28515625" style="22" bestFit="1" customWidth="1"/>
    <col min="11011" max="11011" width="22" style="22" customWidth="1"/>
    <col min="11012" max="11012" width="16.140625" style="22" customWidth="1"/>
    <col min="11013" max="11264" width="9.140625" style="22"/>
    <col min="11265" max="11265" width="62.140625" style="22" customWidth="1"/>
    <col min="11266" max="11266" width="6.28515625" style="22" bestFit="1" customWidth="1"/>
    <col min="11267" max="11267" width="22" style="22" customWidth="1"/>
    <col min="11268" max="11268" width="16.140625" style="22" customWidth="1"/>
    <col min="11269" max="11520" width="9.140625" style="22"/>
    <col min="11521" max="11521" width="62.140625" style="22" customWidth="1"/>
    <col min="11522" max="11522" width="6.28515625" style="22" bestFit="1" customWidth="1"/>
    <col min="11523" max="11523" width="22" style="22" customWidth="1"/>
    <col min="11524" max="11524" width="16.140625" style="22" customWidth="1"/>
    <col min="11525" max="11776" width="9.140625" style="22"/>
    <col min="11777" max="11777" width="62.140625" style="22" customWidth="1"/>
    <col min="11778" max="11778" width="6.28515625" style="22" bestFit="1" customWidth="1"/>
    <col min="11779" max="11779" width="22" style="22" customWidth="1"/>
    <col min="11780" max="11780" width="16.140625" style="22" customWidth="1"/>
    <col min="11781" max="12032" width="9.140625" style="22"/>
    <col min="12033" max="12033" width="62.140625" style="22" customWidth="1"/>
    <col min="12034" max="12034" width="6.28515625" style="22" bestFit="1" customWidth="1"/>
    <col min="12035" max="12035" width="22" style="22" customWidth="1"/>
    <col min="12036" max="12036" width="16.140625" style="22" customWidth="1"/>
    <col min="12037" max="12288" width="9.140625" style="22"/>
    <col min="12289" max="12289" width="62.140625" style="22" customWidth="1"/>
    <col min="12290" max="12290" width="6.28515625" style="22" bestFit="1" customWidth="1"/>
    <col min="12291" max="12291" width="22" style="22" customWidth="1"/>
    <col min="12292" max="12292" width="16.140625" style="22" customWidth="1"/>
    <col min="12293" max="12544" width="9.140625" style="22"/>
    <col min="12545" max="12545" width="62.140625" style="22" customWidth="1"/>
    <col min="12546" max="12546" width="6.28515625" style="22" bestFit="1" customWidth="1"/>
    <col min="12547" max="12547" width="22" style="22" customWidth="1"/>
    <col min="12548" max="12548" width="16.140625" style="22" customWidth="1"/>
    <col min="12549" max="12800" width="9.140625" style="22"/>
    <col min="12801" max="12801" width="62.140625" style="22" customWidth="1"/>
    <col min="12802" max="12802" width="6.28515625" style="22" bestFit="1" customWidth="1"/>
    <col min="12803" max="12803" width="22" style="22" customWidth="1"/>
    <col min="12804" max="12804" width="16.140625" style="22" customWidth="1"/>
    <col min="12805" max="13056" width="9.140625" style="22"/>
    <col min="13057" max="13057" width="62.140625" style="22" customWidth="1"/>
    <col min="13058" max="13058" width="6.28515625" style="22" bestFit="1" customWidth="1"/>
    <col min="13059" max="13059" width="22" style="22" customWidth="1"/>
    <col min="13060" max="13060" width="16.140625" style="22" customWidth="1"/>
    <col min="13061" max="13312" width="9.140625" style="22"/>
    <col min="13313" max="13313" width="62.140625" style="22" customWidth="1"/>
    <col min="13314" max="13314" width="6.28515625" style="22" bestFit="1" customWidth="1"/>
    <col min="13315" max="13315" width="22" style="22" customWidth="1"/>
    <col min="13316" max="13316" width="16.140625" style="22" customWidth="1"/>
    <col min="13317" max="13568" width="9.140625" style="22"/>
    <col min="13569" max="13569" width="62.140625" style="22" customWidth="1"/>
    <col min="13570" max="13570" width="6.28515625" style="22" bestFit="1" customWidth="1"/>
    <col min="13571" max="13571" width="22" style="22" customWidth="1"/>
    <col min="13572" max="13572" width="16.140625" style="22" customWidth="1"/>
    <col min="13573" max="13824" width="9.140625" style="22"/>
    <col min="13825" max="13825" width="62.140625" style="22" customWidth="1"/>
    <col min="13826" max="13826" width="6.28515625" style="22" bestFit="1" customWidth="1"/>
    <col min="13827" max="13827" width="22" style="22" customWidth="1"/>
    <col min="13828" max="13828" width="16.140625" style="22" customWidth="1"/>
    <col min="13829" max="14080" width="9.140625" style="22"/>
    <col min="14081" max="14081" width="62.140625" style="22" customWidth="1"/>
    <col min="14082" max="14082" width="6.28515625" style="22" bestFit="1" customWidth="1"/>
    <col min="14083" max="14083" width="22" style="22" customWidth="1"/>
    <col min="14084" max="14084" width="16.140625" style="22" customWidth="1"/>
    <col min="14085" max="14336" width="9.140625" style="22"/>
    <col min="14337" max="14337" width="62.140625" style="22" customWidth="1"/>
    <col min="14338" max="14338" width="6.28515625" style="22" bestFit="1" customWidth="1"/>
    <col min="14339" max="14339" width="22" style="22" customWidth="1"/>
    <col min="14340" max="14340" width="16.140625" style="22" customWidth="1"/>
    <col min="14341" max="14592" width="9.140625" style="22"/>
    <col min="14593" max="14593" width="62.140625" style="22" customWidth="1"/>
    <col min="14594" max="14594" width="6.28515625" style="22" bestFit="1" customWidth="1"/>
    <col min="14595" max="14595" width="22" style="22" customWidth="1"/>
    <col min="14596" max="14596" width="16.140625" style="22" customWidth="1"/>
    <col min="14597" max="14848" width="9.140625" style="22"/>
    <col min="14849" max="14849" width="62.140625" style="22" customWidth="1"/>
    <col min="14850" max="14850" width="6.28515625" style="22" bestFit="1" customWidth="1"/>
    <col min="14851" max="14851" width="22" style="22" customWidth="1"/>
    <col min="14852" max="14852" width="16.140625" style="22" customWidth="1"/>
    <col min="14853" max="15104" width="9.140625" style="22"/>
    <col min="15105" max="15105" width="62.140625" style="22" customWidth="1"/>
    <col min="15106" max="15106" width="6.28515625" style="22" bestFit="1" customWidth="1"/>
    <col min="15107" max="15107" width="22" style="22" customWidth="1"/>
    <col min="15108" max="15108" width="16.140625" style="22" customWidth="1"/>
    <col min="15109" max="15360" width="9.140625" style="22"/>
    <col min="15361" max="15361" width="62.140625" style="22" customWidth="1"/>
    <col min="15362" max="15362" width="6.28515625" style="22" bestFit="1" customWidth="1"/>
    <col min="15363" max="15363" width="22" style="22" customWidth="1"/>
    <col min="15364" max="15364" width="16.140625" style="22" customWidth="1"/>
    <col min="15365" max="15616" width="9.140625" style="22"/>
    <col min="15617" max="15617" width="62.140625" style="22" customWidth="1"/>
    <col min="15618" max="15618" width="6.28515625" style="22" bestFit="1" customWidth="1"/>
    <col min="15619" max="15619" width="22" style="22" customWidth="1"/>
    <col min="15620" max="15620" width="16.140625" style="22" customWidth="1"/>
    <col min="15621" max="15872" width="9.140625" style="22"/>
    <col min="15873" max="15873" width="62.140625" style="22" customWidth="1"/>
    <col min="15874" max="15874" width="6.28515625" style="22" bestFit="1" customWidth="1"/>
    <col min="15875" max="15875" width="22" style="22" customWidth="1"/>
    <col min="15876" max="15876" width="16.140625" style="22" customWidth="1"/>
    <col min="15877" max="16128" width="9.140625" style="22"/>
    <col min="16129" max="16129" width="62.140625" style="22" customWidth="1"/>
    <col min="16130" max="16130" width="6.28515625" style="22" bestFit="1" customWidth="1"/>
    <col min="16131" max="16131" width="22" style="22" customWidth="1"/>
    <col min="16132" max="16132" width="16.140625" style="22" customWidth="1"/>
    <col min="16133" max="16384" width="9.140625" style="22"/>
  </cols>
  <sheetData>
    <row r="2" spans="1:3" ht="24" customHeight="1">
      <c r="A2" s="150" t="s">
        <v>1</v>
      </c>
      <c r="B2" s="150"/>
      <c r="C2" s="151"/>
    </row>
    <row r="3" spans="1:3">
      <c r="B3" s="23"/>
      <c r="C3" s="51" t="s">
        <v>121</v>
      </c>
    </row>
    <row r="4" spans="1:3" ht="38.25">
      <c r="A4" s="152" t="s">
        <v>3</v>
      </c>
      <c r="B4" s="152"/>
      <c r="C4" s="24" t="s">
        <v>5</v>
      </c>
    </row>
    <row r="5" spans="1:3" ht="16.5" customHeight="1">
      <c r="A5" s="153">
        <v>1</v>
      </c>
      <c r="B5" s="153"/>
      <c r="C5" s="25">
        <v>2</v>
      </c>
    </row>
    <row r="6" spans="1:3" ht="13.5">
      <c r="A6" s="26" t="s">
        <v>345</v>
      </c>
      <c r="B6" s="24">
        <v>1</v>
      </c>
      <c r="C6" s="27">
        <f>C7+C63+C64+C65+C66+C67+C68+C69+C70+C71+C72</f>
        <v>94495.681480000028</v>
      </c>
    </row>
    <row r="7" spans="1:3">
      <c r="A7" s="28" t="s">
        <v>346</v>
      </c>
      <c r="B7" s="29" t="s">
        <v>8</v>
      </c>
      <c r="C7" s="30">
        <f>C8+C12+C27+C28+C29+C34+C39+C45+C46+C52++C53+C55+C54+C62</f>
        <v>93560.942400000014</v>
      </c>
    </row>
    <row r="8" spans="1:3">
      <c r="A8" s="31" t="s">
        <v>347</v>
      </c>
      <c r="B8" s="29" t="s">
        <v>10</v>
      </c>
      <c r="C8" s="30">
        <f>SUM(C9:C11)</f>
        <v>728.36799499999995</v>
      </c>
    </row>
    <row r="9" spans="1:3">
      <c r="A9" s="32" t="s">
        <v>348</v>
      </c>
      <c r="B9" s="29" t="s">
        <v>349</v>
      </c>
      <c r="C9" s="33">
        <v>396.94130999999999</v>
      </c>
    </row>
    <row r="10" spans="1:3">
      <c r="A10" s="32" t="s">
        <v>350</v>
      </c>
      <c r="B10" s="29" t="s">
        <v>351</v>
      </c>
      <c r="C10" s="33">
        <v>15.284674999999998</v>
      </c>
    </row>
    <row r="11" spans="1:3">
      <c r="A11" s="34" t="s">
        <v>352</v>
      </c>
      <c r="B11" s="29" t="s">
        <v>353</v>
      </c>
      <c r="C11" s="33">
        <v>316.14200999999997</v>
      </c>
    </row>
    <row r="12" spans="1:3">
      <c r="A12" s="31" t="s">
        <v>354</v>
      </c>
      <c r="B12" s="29" t="s">
        <v>12</v>
      </c>
      <c r="C12" s="30">
        <f>SUM(C13:C26)</f>
        <v>2885.7760349999999</v>
      </c>
    </row>
    <row r="13" spans="1:3">
      <c r="A13" s="32" t="s">
        <v>355</v>
      </c>
      <c r="B13" s="29" t="s">
        <v>356</v>
      </c>
      <c r="C13" s="33">
        <v>1086.5939450000001</v>
      </c>
    </row>
    <row r="14" spans="1:3">
      <c r="A14" s="32" t="s">
        <v>357</v>
      </c>
      <c r="B14" s="29" t="s">
        <v>358</v>
      </c>
      <c r="C14" s="33">
        <v>22.589964999999999</v>
      </c>
    </row>
    <row r="15" spans="1:3">
      <c r="A15" s="32" t="s">
        <v>359</v>
      </c>
      <c r="B15" s="29" t="s">
        <v>360</v>
      </c>
      <c r="C15" s="33">
        <v>0</v>
      </c>
    </row>
    <row r="16" spans="1:3">
      <c r="A16" s="34" t="s">
        <v>361</v>
      </c>
      <c r="B16" s="29" t="s">
        <v>362</v>
      </c>
      <c r="C16" s="33">
        <v>50.086039999999997</v>
      </c>
    </row>
    <row r="17" spans="1:3">
      <c r="A17" s="34" t="s">
        <v>363</v>
      </c>
      <c r="B17" s="29" t="s">
        <v>364</v>
      </c>
      <c r="C17" s="33">
        <v>0.55871999999999988</v>
      </c>
    </row>
    <row r="18" spans="1:3">
      <c r="A18" s="34" t="s">
        <v>365</v>
      </c>
      <c r="B18" s="29" t="s">
        <v>366</v>
      </c>
      <c r="C18" s="33">
        <v>0</v>
      </c>
    </row>
    <row r="19" spans="1:3">
      <c r="A19" s="34" t="s">
        <v>367</v>
      </c>
      <c r="B19" s="29" t="s">
        <v>368</v>
      </c>
      <c r="C19" s="33">
        <v>4.4336900000000004</v>
      </c>
    </row>
    <row r="20" spans="1:3">
      <c r="A20" s="34" t="s">
        <v>369</v>
      </c>
      <c r="B20" s="29" t="s">
        <v>370</v>
      </c>
      <c r="C20" s="33">
        <v>1.1109199999999999</v>
      </c>
    </row>
    <row r="21" spans="1:3">
      <c r="A21" s="34" t="s">
        <v>371</v>
      </c>
      <c r="B21" s="29" t="s">
        <v>372</v>
      </c>
      <c r="C21" s="33">
        <v>381.88343999999995</v>
      </c>
    </row>
    <row r="22" spans="1:3">
      <c r="A22" s="34" t="s">
        <v>373</v>
      </c>
      <c r="B22" s="29" t="s">
        <v>374</v>
      </c>
      <c r="C22" s="33">
        <v>937.97308999999996</v>
      </c>
    </row>
    <row r="23" spans="1:3">
      <c r="A23" s="32" t="s">
        <v>375</v>
      </c>
      <c r="B23" s="29" t="s">
        <v>376</v>
      </c>
      <c r="C23" s="33">
        <v>218.21431999999999</v>
      </c>
    </row>
    <row r="24" spans="1:3">
      <c r="A24" s="32" t="s">
        <v>377</v>
      </c>
      <c r="B24" s="29" t="s">
        <v>378</v>
      </c>
      <c r="C24" s="33">
        <v>181.69850000000002</v>
      </c>
    </row>
    <row r="25" spans="1:3">
      <c r="A25" s="32" t="s">
        <v>379</v>
      </c>
      <c r="B25" s="29" t="s">
        <v>380</v>
      </c>
      <c r="C25" s="33">
        <v>0.48149999999999993</v>
      </c>
    </row>
    <row r="26" spans="1:3">
      <c r="A26" s="32" t="s">
        <v>381</v>
      </c>
      <c r="B26" s="29" t="s">
        <v>382</v>
      </c>
      <c r="C26" s="33">
        <v>0.15190500000000001</v>
      </c>
    </row>
    <row r="27" spans="1:3">
      <c r="A27" s="31" t="s">
        <v>383</v>
      </c>
      <c r="B27" s="29" t="s">
        <v>14</v>
      </c>
      <c r="C27" s="33">
        <v>33.026809999999998</v>
      </c>
    </row>
    <row r="28" spans="1:3">
      <c r="A28" s="31" t="s">
        <v>384</v>
      </c>
      <c r="B28" s="29" t="s">
        <v>16</v>
      </c>
      <c r="C28" s="33">
        <v>140.35941</v>
      </c>
    </row>
    <row r="29" spans="1:3">
      <c r="A29" s="31" t="s">
        <v>385</v>
      </c>
      <c r="B29" s="29" t="s">
        <v>18</v>
      </c>
      <c r="C29" s="30">
        <f>SUM(C30:C33)</f>
        <v>7803.3865299999998</v>
      </c>
    </row>
    <row r="30" spans="1:3">
      <c r="A30" s="32" t="s">
        <v>386</v>
      </c>
      <c r="B30" s="29" t="s">
        <v>387</v>
      </c>
      <c r="C30" s="33">
        <v>6518.79918</v>
      </c>
    </row>
    <row r="31" spans="1:3">
      <c r="A31" s="32" t="s">
        <v>388</v>
      </c>
      <c r="B31" s="29" t="s">
        <v>389</v>
      </c>
      <c r="C31" s="33">
        <v>1.366865</v>
      </c>
    </row>
    <row r="32" spans="1:3">
      <c r="A32" s="32" t="s">
        <v>390</v>
      </c>
      <c r="B32" s="29" t="s">
        <v>391</v>
      </c>
      <c r="C32" s="33">
        <v>2.8071999999999999</v>
      </c>
    </row>
    <row r="33" spans="1:3">
      <c r="A33" s="32" t="s">
        <v>392</v>
      </c>
      <c r="B33" s="29" t="s">
        <v>393</v>
      </c>
      <c r="C33" s="33">
        <v>1280.4132849999999</v>
      </c>
    </row>
    <row r="34" spans="1:3">
      <c r="A34" s="31" t="s">
        <v>394</v>
      </c>
      <c r="B34" s="29" t="s">
        <v>20</v>
      </c>
      <c r="C34" s="30">
        <f>SUM(C35:C38)</f>
        <v>6789.4929499999998</v>
      </c>
    </row>
    <row r="35" spans="1:3">
      <c r="A35" s="32" t="s">
        <v>395</v>
      </c>
      <c r="B35" s="29" t="s">
        <v>396</v>
      </c>
      <c r="C35" s="33">
        <v>1186.7220850000001</v>
      </c>
    </row>
    <row r="36" spans="1:3">
      <c r="A36" s="32" t="s">
        <v>397</v>
      </c>
      <c r="B36" s="29" t="s">
        <v>398</v>
      </c>
      <c r="C36" s="33">
        <v>773.58375000000001</v>
      </c>
    </row>
    <row r="37" spans="1:3">
      <c r="A37" s="32" t="s">
        <v>399</v>
      </c>
      <c r="B37" s="29" t="s">
        <v>400</v>
      </c>
      <c r="C37" s="33">
        <v>2579.0972450000004</v>
      </c>
    </row>
    <row r="38" spans="1:3">
      <c r="A38" s="32" t="s">
        <v>401</v>
      </c>
      <c r="B38" s="29" t="s">
        <v>402</v>
      </c>
      <c r="C38" s="33">
        <v>2250.0898700000002</v>
      </c>
    </row>
    <row r="39" spans="1:3">
      <c r="A39" s="31" t="s">
        <v>403</v>
      </c>
      <c r="B39" s="29" t="s">
        <v>22</v>
      </c>
      <c r="C39" s="30">
        <f>SUM(C40:C44)</f>
        <v>434.83572000000004</v>
      </c>
    </row>
    <row r="40" spans="1:3">
      <c r="A40" s="32" t="s">
        <v>404</v>
      </c>
      <c r="B40" s="29" t="s">
        <v>405</v>
      </c>
      <c r="C40" s="33">
        <v>314.46831000000003</v>
      </c>
    </row>
    <row r="41" spans="1:3">
      <c r="A41" s="32" t="s">
        <v>406</v>
      </c>
      <c r="B41" s="29" t="s">
        <v>407</v>
      </c>
      <c r="C41" s="33">
        <v>0.38127999999999995</v>
      </c>
    </row>
    <row r="42" spans="1:3">
      <c r="A42" s="32" t="s">
        <v>408</v>
      </c>
      <c r="B42" s="29" t="s">
        <v>409</v>
      </c>
      <c r="C42" s="33">
        <v>0</v>
      </c>
    </row>
    <row r="43" spans="1:3">
      <c r="A43" s="32" t="s">
        <v>410</v>
      </c>
      <c r="B43" s="29" t="s">
        <v>411</v>
      </c>
      <c r="C43" s="33">
        <v>50.434265000000003</v>
      </c>
    </row>
    <row r="44" spans="1:3">
      <c r="A44" s="32" t="s">
        <v>412</v>
      </c>
      <c r="B44" s="29" t="s">
        <v>413</v>
      </c>
      <c r="C44" s="33">
        <v>69.551865000000006</v>
      </c>
    </row>
    <row r="45" spans="1:3">
      <c r="A45" s="31" t="s">
        <v>414</v>
      </c>
      <c r="B45" s="29" t="s">
        <v>24</v>
      </c>
      <c r="C45" s="33">
        <v>108.425945</v>
      </c>
    </row>
    <row r="46" spans="1:3">
      <c r="A46" s="31" t="s">
        <v>415</v>
      </c>
      <c r="B46" s="29" t="s">
        <v>26</v>
      </c>
      <c r="C46" s="30">
        <f>SUM(C47:C51)</f>
        <v>25304.464814999999</v>
      </c>
    </row>
    <row r="47" spans="1:3">
      <c r="A47" s="32" t="s">
        <v>416</v>
      </c>
      <c r="B47" s="29" t="s">
        <v>417</v>
      </c>
      <c r="C47" s="33">
        <v>469.04757499999999</v>
      </c>
    </row>
    <row r="48" spans="1:3">
      <c r="A48" s="32" t="s">
        <v>418</v>
      </c>
      <c r="B48" s="29" t="s">
        <v>419</v>
      </c>
      <c r="C48" s="33">
        <v>1208.2057050000001</v>
      </c>
    </row>
    <row r="49" spans="1:3">
      <c r="A49" s="32" t="s">
        <v>420</v>
      </c>
      <c r="B49" s="29" t="s">
        <v>421</v>
      </c>
      <c r="C49" s="33">
        <v>6143.2572949999994</v>
      </c>
    </row>
    <row r="50" spans="1:3">
      <c r="A50" s="32" t="s">
        <v>422</v>
      </c>
      <c r="B50" s="29" t="s">
        <v>423</v>
      </c>
      <c r="C50" s="33">
        <v>13920.282439999999</v>
      </c>
    </row>
    <row r="51" spans="1:3">
      <c r="A51" s="32" t="s">
        <v>424</v>
      </c>
      <c r="B51" s="29" t="s">
        <v>425</v>
      </c>
      <c r="C51" s="33">
        <v>3563.6718000000001</v>
      </c>
    </row>
    <row r="52" spans="1:3">
      <c r="A52" s="31" t="s">
        <v>426</v>
      </c>
      <c r="B52" s="29" t="s">
        <v>28</v>
      </c>
      <c r="C52" s="33">
        <v>2808.6911500000001</v>
      </c>
    </row>
    <row r="53" spans="1:3">
      <c r="A53" s="31" t="s">
        <v>427</v>
      </c>
      <c r="B53" s="29" t="s">
        <v>428</v>
      </c>
      <c r="C53" s="33">
        <v>0</v>
      </c>
    </row>
    <row r="54" spans="1:3" s="36" customFormat="1">
      <c r="A54" s="31" t="s">
        <v>429</v>
      </c>
      <c r="B54" s="29" t="s">
        <v>430</v>
      </c>
      <c r="C54" s="35">
        <v>0</v>
      </c>
    </row>
    <row r="55" spans="1:3">
      <c r="A55" s="31" t="s">
        <v>431</v>
      </c>
      <c r="B55" s="29" t="s">
        <v>432</v>
      </c>
      <c r="C55" s="30">
        <f>SUM(C56:C61)</f>
        <v>40490.729790000005</v>
      </c>
    </row>
    <row r="56" spans="1:3">
      <c r="A56" s="32" t="s">
        <v>433</v>
      </c>
      <c r="B56" s="29" t="s">
        <v>434</v>
      </c>
      <c r="C56" s="33">
        <v>3072.0249099999996</v>
      </c>
    </row>
    <row r="57" spans="1:3">
      <c r="A57" s="32" t="s">
        <v>435</v>
      </c>
      <c r="B57" s="29" t="s">
        <v>436</v>
      </c>
      <c r="C57" s="33">
        <v>107.62957</v>
      </c>
    </row>
    <row r="58" spans="1:3">
      <c r="A58" s="32" t="s">
        <v>437</v>
      </c>
      <c r="B58" s="29" t="s">
        <v>438</v>
      </c>
      <c r="C58" s="33">
        <v>1107.2487900000001</v>
      </c>
    </row>
    <row r="59" spans="1:3">
      <c r="A59" s="32" t="s">
        <v>439</v>
      </c>
      <c r="B59" s="29" t="s">
        <v>440</v>
      </c>
      <c r="C59" s="33">
        <v>2527.4436049999999</v>
      </c>
    </row>
    <row r="60" spans="1:3">
      <c r="A60" s="32" t="s">
        <v>441</v>
      </c>
      <c r="B60" s="29" t="s">
        <v>442</v>
      </c>
      <c r="C60" s="33">
        <v>5956.142175</v>
      </c>
    </row>
    <row r="61" spans="1:3">
      <c r="A61" s="32" t="s">
        <v>443</v>
      </c>
      <c r="B61" s="29" t="s">
        <v>444</v>
      </c>
      <c r="C61" s="33">
        <v>27720.240740000005</v>
      </c>
    </row>
    <row r="62" spans="1:3">
      <c r="A62" s="31" t="s">
        <v>445</v>
      </c>
      <c r="B62" s="29" t="s">
        <v>446</v>
      </c>
      <c r="C62" s="33">
        <v>6033.3852500000012</v>
      </c>
    </row>
    <row r="63" spans="1:3">
      <c r="A63" s="28" t="s">
        <v>447</v>
      </c>
      <c r="B63" s="29" t="s">
        <v>30</v>
      </c>
      <c r="C63" s="33">
        <v>424.16802999999993</v>
      </c>
    </row>
    <row r="64" spans="1:3">
      <c r="A64" s="28" t="s">
        <v>448</v>
      </c>
      <c r="B64" s="29" t="s">
        <v>32</v>
      </c>
      <c r="C64" s="33">
        <v>217.16204999999999</v>
      </c>
    </row>
    <row r="65" spans="1:3" ht="25.5">
      <c r="A65" s="28" t="s">
        <v>449</v>
      </c>
      <c r="B65" s="29" t="s">
        <v>34</v>
      </c>
      <c r="C65" s="33">
        <v>5.5574899999999996</v>
      </c>
    </row>
    <row r="66" spans="1:3">
      <c r="A66" s="28" t="s">
        <v>450</v>
      </c>
      <c r="B66" s="29" t="s">
        <v>36</v>
      </c>
      <c r="C66" s="33">
        <v>17.866569999999999</v>
      </c>
    </row>
    <row r="67" spans="1:3">
      <c r="A67" s="28" t="s">
        <v>451</v>
      </c>
      <c r="B67" s="29" t="s">
        <v>38</v>
      </c>
      <c r="C67" s="33">
        <v>0</v>
      </c>
    </row>
    <row r="68" spans="1:3">
      <c r="A68" s="28" t="s">
        <v>452</v>
      </c>
      <c r="B68" s="37" t="s">
        <v>453</v>
      </c>
      <c r="C68" s="33">
        <v>0</v>
      </c>
    </row>
    <row r="69" spans="1:3">
      <c r="A69" s="28" t="s">
        <v>454</v>
      </c>
      <c r="B69" s="29" t="s">
        <v>455</v>
      </c>
      <c r="C69" s="33">
        <v>58.727789999999999</v>
      </c>
    </row>
    <row r="70" spans="1:3">
      <c r="A70" s="28" t="s">
        <v>456</v>
      </c>
      <c r="B70" s="29" t="s">
        <v>457</v>
      </c>
      <c r="C70" s="33">
        <v>4.3702399999999999</v>
      </c>
    </row>
    <row r="71" spans="1:3">
      <c r="A71" s="38" t="s">
        <v>458</v>
      </c>
      <c r="B71" s="29" t="s">
        <v>459</v>
      </c>
      <c r="C71" s="33">
        <v>14.140899999999998</v>
      </c>
    </row>
    <row r="72" spans="1:3">
      <c r="A72" s="28" t="s">
        <v>460</v>
      </c>
      <c r="B72" s="37" t="s">
        <v>461</v>
      </c>
      <c r="C72" s="33">
        <v>192.74601000000001</v>
      </c>
    </row>
    <row r="73" spans="1:3" ht="13.5">
      <c r="A73" s="26" t="s">
        <v>462</v>
      </c>
      <c r="B73" s="24">
        <v>2</v>
      </c>
      <c r="C73" s="27">
        <f>C74+C79+C80+C81+C82+C83+C84+C85+C86+C87+C88+C89+C90+C91</f>
        <v>29695.55601</v>
      </c>
    </row>
    <row r="74" spans="1:3">
      <c r="A74" s="28" t="s">
        <v>463</v>
      </c>
      <c r="B74" s="29" t="s">
        <v>41</v>
      </c>
      <c r="C74" s="30">
        <f>SUM(C75:C78)</f>
        <v>11986.464599999999</v>
      </c>
    </row>
    <row r="75" spans="1:3">
      <c r="A75" s="32" t="s">
        <v>464</v>
      </c>
      <c r="B75" s="29" t="s">
        <v>43</v>
      </c>
      <c r="C75" s="33">
        <v>0</v>
      </c>
    </row>
    <row r="76" spans="1:3" ht="25.5">
      <c r="A76" s="32" t="s">
        <v>465</v>
      </c>
      <c r="B76" s="29" t="s">
        <v>45</v>
      </c>
      <c r="C76" s="33">
        <v>0</v>
      </c>
    </row>
    <row r="77" spans="1:3">
      <c r="A77" s="32" t="s">
        <v>466</v>
      </c>
      <c r="B77" s="29" t="s">
        <v>47</v>
      </c>
      <c r="C77" s="33">
        <v>11898.675519999999</v>
      </c>
    </row>
    <row r="78" spans="1:3">
      <c r="A78" s="32" t="s">
        <v>467</v>
      </c>
      <c r="B78" s="29" t="s">
        <v>468</v>
      </c>
      <c r="C78" s="33">
        <v>87.789080000000013</v>
      </c>
    </row>
    <row r="79" spans="1:3">
      <c r="A79" s="28" t="s">
        <v>48</v>
      </c>
      <c r="B79" s="29" t="s">
        <v>49</v>
      </c>
      <c r="C79" s="33">
        <v>1257.0291200000001</v>
      </c>
    </row>
    <row r="80" spans="1:3" ht="25.5">
      <c r="A80" s="28" t="s">
        <v>50</v>
      </c>
      <c r="B80" s="29" t="s">
        <v>51</v>
      </c>
      <c r="C80" s="33">
        <v>0</v>
      </c>
    </row>
    <row r="81" spans="1:3">
      <c r="A81" s="28" t="s">
        <v>469</v>
      </c>
      <c r="B81" s="29" t="s">
        <v>53</v>
      </c>
      <c r="C81" s="33">
        <v>2308.3451999999993</v>
      </c>
    </row>
    <row r="82" spans="1:3" ht="25.5">
      <c r="A82" s="28" t="s">
        <v>470</v>
      </c>
      <c r="B82" s="29" t="s">
        <v>55</v>
      </c>
      <c r="C82" s="33">
        <v>9365.7882500000014</v>
      </c>
    </row>
    <row r="83" spans="1:3">
      <c r="A83" s="28" t="s">
        <v>471</v>
      </c>
      <c r="B83" s="29" t="s">
        <v>57</v>
      </c>
      <c r="C83" s="33">
        <v>322.79269999999997</v>
      </c>
    </row>
    <row r="84" spans="1:3">
      <c r="A84" s="28" t="s">
        <v>472</v>
      </c>
      <c r="B84" s="29" t="s">
        <v>59</v>
      </c>
      <c r="C84" s="33">
        <v>601.79179000000011</v>
      </c>
    </row>
    <row r="85" spans="1:3">
      <c r="A85" s="39" t="s">
        <v>473</v>
      </c>
      <c r="B85" s="29" t="s">
        <v>61</v>
      </c>
      <c r="C85" s="33">
        <v>0</v>
      </c>
    </row>
    <row r="86" spans="1:3">
      <c r="A86" s="39" t="s">
        <v>474</v>
      </c>
      <c r="B86" s="29" t="s">
        <v>63</v>
      </c>
      <c r="C86" s="33">
        <v>0</v>
      </c>
    </row>
    <row r="87" spans="1:3">
      <c r="A87" s="28" t="s">
        <v>475</v>
      </c>
      <c r="B87" s="29" t="s">
        <v>65</v>
      </c>
      <c r="C87" s="33">
        <v>0</v>
      </c>
    </row>
    <row r="88" spans="1:3">
      <c r="A88" s="28" t="s">
        <v>476</v>
      </c>
      <c r="B88" s="29" t="s">
        <v>477</v>
      </c>
      <c r="C88" s="33">
        <v>2.9178799999999998</v>
      </c>
    </row>
    <row r="89" spans="1:3">
      <c r="A89" s="28" t="s">
        <v>478</v>
      </c>
      <c r="B89" s="29" t="s">
        <v>479</v>
      </c>
      <c r="C89" s="33">
        <v>0</v>
      </c>
    </row>
    <row r="90" spans="1:3" ht="25.5">
      <c r="A90" s="28" t="s">
        <v>480</v>
      </c>
      <c r="B90" s="29" t="s">
        <v>481</v>
      </c>
      <c r="C90" s="33">
        <v>3850.4264700000003</v>
      </c>
    </row>
    <row r="91" spans="1:3">
      <c r="A91" s="28" t="s">
        <v>482</v>
      </c>
      <c r="B91" s="29" t="s">
        <v>483</v>
      </c>
      <c r="C91" s="33">
        <v>0</v>
      </c>
    </row>
    <row r="92" spans="1:3">
      <c r="A92" s="26" t="s">
        <v>484</v>
      </c>
      <c r="B92" s="24">
        <v>3</v>
      </c>
      <c r="C92" s="27">
        <f>C6-C73</f>
        <v>64800.125470000028</v>
      </c>
    </row>
    <row r="93" spans="1:3" ht="13.5">
      <c r="A93" s="26" t="s">
        <v>485</v>
      </c>
      <c r="B93" s="24">
        <v>4</v>
      </c>
      <c r="C93" s="27">
        <f>C94+C95+C98+C99+C100+C103+C104</f>
        <v>13401.16439</v>
      </c>
    </row>
    <row r="94" spans="1:3">
      <c r="A94" s="28" t="s">
        <v>68</v>
      </c>
      <c r="B94" s="29" t="s">
        <v>69</v>
      </c>
      <c r="C94" s="33">
        <v>1159.81916</v>
      </c>
    </row>
    <row r="95" spans="1:3" ht="25.5">
      <c r="A95" s="28" t="s">
        <v>486</v>
      </c>
      <c r="B95" s="29" t="s">
        <v>71</v>
      </c>
      <c r="C95" s="30">
        <f>SUM(C96:C97)</f>
        <v>6948.0817999999999</v>
      </c>
    </row>
    <row r="96" spans="1:3">
      <c r="A96" s="32" t="s">
        <v>487</v>
      </c>
      <c r="B96" s="29" t="s">
        <v>488</v>
      </c>
      <c r="C96" s="33">
        <v>1716.6667500000001</v>
      </c>
    </row>
    <row r="97" spans="1:3" ht="25.5">
      <c r="A97" s="32" t="s">
        <v>489</v>
      </c>
      <c r="B97" s="29" t="s">
        <v>490</v>
      </c>
      <c r="C97" s="33">
        <v>5231.4150499999996</v>
      </c>
    </row>
    <row r="98" spans="1:3">
      <c r="A98" s="28" t="s">
        <v>72</v>
      </c>
      <c r="B98" s="29" t="s">
        <v>73</v>
      </c>
      <c r="C98" s="33">
        <v>4388.5318299999999</v>
      </c>
    </row>
    <row r="99" spans="1:3">
      <c r="A99" s="28" t="s">
        <v>491</v>
      </c>
      <c r="B99" s="29" t="s">
        <v>75</v>
      </c>
      <c r="C99" s="33">
        <v>-21.798909999999999</v>
      </c>
    </row>
    <row r="100" spans="1:3" ht="25.5">
      <c r="A100" s="28" t="s">
        <v>492</v>
      </c>
      <c r="B100" s="29" t="s">
        <v>81</v>
      </c>
      <c r="C100" s="30">
        <f>SUM(C101:C102)</f>
        <v>0</v>
      </c>
    </row>
    <row r="101" spans="1:3" ht="25.5">
      <c r="A101" s="32" t="s">
        <v>493</v>
      </c>
      <c r="B101" s="40" t="s">
        <v>494</v>
      </c>
      <c r="C101" s="33">
        <v>0</v>
      </c>
    </row>
    <row r="102" spans="1:3" ht="25.5">
      <c r="A102" s="32" t="s">
        <v>495</v>
      </c>
      <c r="B102" s="40" t="s">
        <v>496</v>
      </c>
      <c r="C102" s="33">
        <v>0</v>
      </c>
    </row>
    <row r="103" spans="1:3">
      <c r="A103" s="41" t="s">
        <v>497</v>
      </c>
      <c r="B103" s="29" t="s">
        <v>498</v>
      </c>
      <c r="C103" s="33">
        <v>0</v>
      </c>
    </row>
    <row r="104" spans="1:3">
      <c r="A104" s="28" t="s">
        <v>499</v>
      </c>
      <c r="B104" s="29" t="s">
        <v>500</v>
      </c>
      <c r="C104" s="33">
        <v>926.53051000000005</v>
      </c>
    </row>
    <row r="105" spans="1:3" ht="13.5">
      <c r="A105" s="26" t="s">
        <v>501</v>
      </c>
      <c r="B105" s="24">
        <v>5</v>
      </c>
      <c r="C105" s="27">
        <f>C106+C112+C117+C118</f>
        <v>34859.757100000003</v>
      </c>
    </row>
    <row r="106" spans="1:3">
      <c r="A106" s="28" t="s">
        <v>502</v>
      </c>
      <c r="B106" s="29" t="s">
        <v>84</v>
      </c>
      <c r="C106" s="30">
        <f>SUM(C107:C111)</f>
        <v>13587.917309999999</v>
      </c>
    </row>
    <row r="107" spans="1:3">
      <c r="A107" s="32" t="s">
        <v>85</v>
      </c>
      <c r="B107" s="29" t="s">
        <v>86</v>
      </c>
      <c r="C107" s="33">
        <v>9299.3660499999987</v>
      </c>
    </row>
    <row r="108" spans="1:3">
      <c r="A108" s="32" t="s">
        <v>87</v>
      </c>
      <c r="B108" s="29" t="s">
        <v>88</v>
      </c>
      <c r="C108" s="33">
        <v>1689.5155600000001</v>
      </c>
    </row>
    <row r="109" spans="1:3">
      <c r="A109" s="32" t="s">
        <v>89</v>
      </c>
      <c r="B109" s="29" t="s">
        <v>90</v>
      </c>
      <c r="C109" s="33">
        <v>391.54030999999998</v>
      </c>
    </row>
    <row r="110" spans="1:3">
      <c r="A110" s="32" t="s">
        <v>503</v>
      </c>
      <c r="B110" s="29" t="s">
        <v>92</v>
      </c>
      <c r="C110" s="33">
        <v>2207.49539</v>
      </c>
    </row>
    <row r="111" spans="1:3">
      <c r="A111" s="32" t="s">
        <v>504</v>
      </c>
      <c r="B111" s="29" t="s">
        <v>505</v>
      </c>
      <c r="C111" s="33">
        <v>0</v>
      </c>
    </row>
    <row r="112" spans="1:3">
      <c r="A112" s="28" t="s">
        <v>506</v>
      </c>
      <c r="B112" s="29" t="s">
        <v>94</v>
      </c>
      <c r="C112" s="30">
        <f>SUM(C113:C116)</f>
        <v>8744.5601800000004</v>
      </c>
    </row>
    <row r="113" spans="1:3">
      <c r="A113" s="32" t="s">
        <v>95</v>
      </c>
      <c r="B113" s="29" t="s">
        <v>96</v>
      </c>
      <c r="C113" s="33">
        <v>1486.4600100000002</v>
      </c>
    </row>
    <row r="114" spans="1:3">
      <c r="A114" s="32" t="s">
        <v>507</v>
      </c>
      <c r="B114" s="29" t="s">
        <v>98</v>
      </c>
      <c r="C114" s="33">
        <v>1917.6780999999999</v>
      </c>
    </row>
    <row r="115" spans="1:3">
      <c r="A115" s="32" t="s">
        <v>508</v>
      </c>
      <c r="B115" s="29" t="s">
        <v>100</v>
      </c>
      <c r="C115" s="33">
        <v>548.78263000000004</v>
      </c>
    </row>
    <row r="116" spans="1:3">
      <c r="A116" s="32" t="s">
        <v>101</v>
      </c>
      <c r="B116" s="29" t="s">
        <v>102</v>
      </c>
      <c r="C116" s="33">
        <v>4791.6394400000008</v>
      </c>
    </row>
    <row r="117" spans="1:3">
      <c r="A117" s="28" t="s">
        <v>509</v>
      </c>
      <c r="B117" s="29" t="s">
        <v>104</v>
      </c>
      <c r="C117" s="33">
        <v>4904.0813000000007</v>
      </c>
    </row>
    <row r="118" spans="1:3">
      <c r="A118" s="28" t="s">
        <v>510</v>
      </c>
      <c r="B118" s="29" t="s">
        <v>511</v>
      </c>
      <c r="C118" s="33">
        <v>7623.1983099999998</v>
      </c>
    </row>
    <row r="119" spans="1:3">
      <c r="A119" s="26" t="s">
        <v>512</v>
      </c>
      <c r="B119" s="24">
        <v>6</v>
      </c>
      <c r="C119" s="27">
        <f>C92+C93-C105</f>
        <v>43341.532760000031</v>
      </c>
    </row>
    <row r="120" spans="1:3" ht="25.5">
      <c r="A120" s="42" t="s">
        <v>513</v>
      </c>
      <c r="B120" s="29">
        <v>7</v>
      </c>
      <c r="C120" s="30">
        <f>SUM(C121:C125)</f>
        <v>44957.285400000001</v>
      </c>
    </row>
    <row r="121" spans="1:3">
      <c r="A121" s="28" t="s">
        <v>514</v>
      </c>
      <c r="B121" s="29" t="s">
        <v>515</v>
      </c>
      <c r="C121" s="33">
        <v>45366.270790000002</v>
      </c>
    </row>
    <row r="122" spans="1:3">
      <c r="A122" s="28" t="s">
        <v>516</v>
      </c>
      <c r="B122" s="29" t="s">
        <v>517</v>
      </c>
      <c r="C122" s="33">
        <v>0</v>
      </c>
    </row>
    <row r="123" spans="1:3">
      <c r="A123" s="28" t="s">
        <v>518</v>
      </c>
      <c r="B123" s="29" t="s">
        <v>519</v>
      </c>
      <c r="C123" s="33">
        <v>0</v>
      </c>
    </row>
    <row r="124" spans="1:3">
      <c r="A124" s="28" t="s">
        <v>520</v>
      </c>
      <c r="B124" s="29" t="s">
        <v>521</v>
      </c>
      <c r="C124" s="33">
        <v>6341.2053599999999</v>
      </c>
    </row>
    <row r="125" spans="1:3">
      <c r="A125" s="28" t="s">
        <v>522</v>
      </c>
      <c r="B125" s="29" t="s">
        <v>523</v>
      </c>
      <c r="C125" s="33">
        <v>-6750.1907499999998</v>
      </c>
    </row>
    <row r="126" spans="1:3" ht="25.5">
      <c r="A126" s="26" t="s">
        <v>524</v>
      </c>
      <c r="B126" s="24">
        <v>8</v>
      </c>
      <c r="C126" s="30">
        <f>C119-C120</f>
        <v>-1615.7526399999697</v>
      </c>
    </row>
    <row r="127" spans="1:3" ht="26.25">
      <c r="A127" s="26" t="s">
        <v>525</v>
      </c>
      <c r="B127" s="29">
        <v>9</v>
      </c>
      <c r="C127" s="30">
        <f>SUM(C128:C129)</f>
        <v>-155.36960999999999</v>
      </c>
    </row>
    <row r="128" spans="1:3">
      <c r="A128" s="28" t="s">
        <v>526</v>
      </c>
      <c r="B128" s="29" t="s">
        <v>110</v>
      </c>
      <c r="C128" s="33">
        <v>-165.86785</v>
      </c>
    </row>
    <row r="129" spans="1:3">
      <c r="A129" s="28" t="s">
        <v>527</v>
      </c>
      <c r="B129" s="29" t="s">
        <v>112</v>
      </c>
      <c r="C129" s="33">
        <v>10.498240000000003</v>
      </c>
    </row>
    <row r="130" spans="1:3">
      <c r="A130" s="26" t="s">
        <v>528</v>
      </c>
      <c r="B130" s="24">
        <v>10</v>
      </c>
      <c r="C130" s="30">
        <f>C126+C127</f>
        <v>-1771.1222499999697</v>
      </c>
    </row>
    <row r="131" spans="1:3">
      <c r="A131" s="26" t="s">
        <v>529</v>
      </c>
      <c r="B131" s="24">
        <v>11</v>
      </c>
      <c r="C131" s="33">
        <v>-35.637329999999992</v>
      </c>
    </row>
    <row r="132" spans="1:3">
      <c r="A132" s="26" t="s">
        <v>530</v>
      </c>
      <c r="B132" s="24">
        <v>12</v>
      </c>
      <c r="C132" s="27">
        <f>C130-C131</f>
        <v>-1735.4849199999696</v>
      </c>
    </row>
    <row r="133" spans="1:3">
      <c r="A133" s="43" t="s">
        <v>531</v>
      </c>
      <c r="B133" s="29">
        <v>13</v>
      </c>
      <c r="C133" s="33"/>
    </row>
    <row r="134" spans="1:3">
      <c r="A134" s="44"/>
      <c r="B134" s="45"/>
    </row>
  </sheetData>
  <mergeCells count="3">
    <mergeCell ref="A2:C2"/>
    <mergeCell ref="A4:B4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 xr3:uid="{51F8DEE0-4D01-5F28-A812-FC0BD7CAC4A5}">
      <selection activeCell="E15" sqref="E15"/>
    </sheetView>
  </sheetViews>
  <sheetFormatPr defaultRowHeight="12.75"/>
  <cols>
    <col min="1" max="1" width="58.85546875" style="98" customWidth="1"/>
    <col min="2" max="2" width="3.42578125" style="98" customWidth="1"/>
    <col min="3" max="3" width="12.140625" style="99" customWidth="1"/>
    <col min="4" max="4" width="16.7109375" style="100" customWidth="1"/>
    <col min="5" max="5" width="13.42578125" style="99" customWidth="1"/>
    <col min="6" max="6" width="12.7109375" style="99" bestFit="1" customWidth="1"/>
    <col min="7" max="256" width="9.140625" style="98"/>
    <col min="257" max="257" width="58.85546875" style="98" customWidth="1"/>
    <col min="258" max="258" width="3.42578125" style="98" customWidth="1"/>
    <col min="259" max="259" width="12.140625" style="98" customWidth="1"/>
    <col min="260" max="260" width="16.7109375" style="98" customWidth="1"/>
    <col min="261" max="261" width="13.42578125" style="98" customWidth="1"/>
    <col min="262" max="262" width="12.7109375" style="98" bestFit="1" customWidth="1"/>
    <col min="263" max="512" width="9.140625" style="98"/>
    <col min="513" max="513" width="58.85546875" style="98" customWidth="1"/>
    <col min="514" max="514" width="3.42578125" style="98" customWidth="1"/>
    <col min="515" max="515" width="12.140625" style="98" customWidth="1"/>
    <col min="516" max="516" width="16.7109375" style="98" customWidth="1"/>
    <col min="517" max="517" width="13.42578125" style="98" customWidth="1"/>
    <col min="518" max="518" width="12.7109375" style="98" bestFit="1" customWidth="1"/>
    <col min="519" max="768" width="9.140625" style="98"/>
    <col min="769" max="769" width="58.85546875" style="98" customWidth="1"/>
    <col min="770" max="770" width="3.42578125" style="98" customWidth="1"/>
    <col min="771" max="771" width="12.140625" style="98" customWidth="1"/>
    <col min="772" max="772" width="16.7109375" style="98" customWidth="1"/>
    <col min="773" max="773" width="13.42578125" style="98" customWidth="1"/>
    <col min="774" max="774" width="12.7109375" style="98" bestFit="1" customWidth="1"/>
    <col min="775" max="1024" width="9.140625" style="98"/>
    <col min="1025" max="1025" width="58.85546875" style="98" customWidth="1"/>
    <col min="1026" max="1026" width="3.42578125" style="98" customWidth="1"/>
    <col min="1027" max="1027" width="12.140625" style="98" customWidth="1"/>
    <col min="1028" max="1028" width="16.7109375" style="98" customWidth="1"/>
    <col min="1029" max="1029" width="13.42578125" style="98" customWidth="1"/>
    <col min="1030" max="1030" width="12.7109375" style="98" bestFit="1" customWidth="1"/>
    <col min="1031" max="1280" width="9.140625" style="98"/>
    <col min="1281" max="1281" width="58.85546875" style="98" customWidth="1"/>
    <col min="1282" max="1282" width="3.42578125" style="98" customWidth="1"/>
    <col min="1283" max="1283" width="12.140625" style="98" customWidth="1"/>
    <col min="1284" max="1284" width="16.7109375" style="98" customWidth="1"/>
    <col min="1285" max="1285" width="13.42578125" style="98" customWidth="1"/>
    <col min="1286" max="1286" width="12.7109375" style="98" bestFit="1" customWidth="1"/>
    <col min="1287" max="1536" width="9.140625" style="98"/>
    <col min="1537" max="1537" width="58.85546875" style="98" customWidth="1"/>
    <col min="1538" max="1538" width="3.42578125" style="98" customWidth="1"/>
    <col min="1539" max="1539" width="12.140625" style="98" customWidth="1"/>
    <col min="1540" max="1540" width="16.7109375" style="98" customWidth="1"/>
    <col min="1541" max="1541" width="13.42578125" style="98" customWidth="1"/>
    <col min="1542" max="1542" width="12.7109375" style="98" bestFit="1" customWidth="1"/>
    <col min="1543" max="1792" width="9.140625" style="98"/>
    <col min="1793" max="1793" width="58.85546875" style="98" customWidth="1"/>
    <col min="1794" max="1794" width="3.42578125" style="98" customWidth="1"/>
    <col min="1795" max="1795" width="12.140625" style="98" customWidth="1"/>
    <col min="1796" max="1796" width="16.7109375" style="98" customWidth="1"/>
    <col min="1797" max="1797" width="13.42578125" style="98" customWidth="1"/>
    <col min="1798" max="1798" width="12.7109375" style="98" bestFit="1" customWidth="1"/>
    <col min="1799" max="2048" width="9.140625" style="98"/>
    <col min="2049" max="2049" width="58.85546875" style="98" customWidth="1"/>
    <col min="2050" max="2050" width="3.42578125" style="98" customWidth="1"/>
    <col min="2051" max="2051" width="12.140625" style="98" customWidth="1"/>
    <col min="2052" max="2052" width="16.7109375" style="98" customWidth="1"/>
    <col min="2053" max="2053" width="13.42578125" style="98" customWidth="1"/>
    <col min="2054" max="2054" width="12.7109375" style="98" bestFit="1" customWidth="1"/>
    <col min="2055" max="2304" width="9.140625" style="98"/>
    <col min="2305" max="2305" width="58.85546875" style="98" customWidth="1"/>
    <col min="2306" max="2306" width="3.42578125" style="98" customWidth="1"/>
    <col min="2307" max="2307" width="12.140625" style="98" customWidth="1"/>
    <col min="2308" max="2308" width="16.7109375" style="98" customWidth="1"/>
    <col min="2309" max="2309" width="13.42578125" style="98" customWidth="1"/>
    <col min="2310" max="2310" width="12.7109375" style="98" bestFit="1" customWidth="1"/>
    <col min="2311" max="2560" width="9.140625" style="98"/>
    <col min="2561" max="2561" width="58.85546875" style="98" customWidth="1"/>
    <col min="2562" max="2562" width="3.42578125" style="98" customWidth="1"/>
    <col min="2563" max="2563" width="12.140625" style="98" customWidth="1"/>
    <col min="2564" max="2564" width="16.7109375" style="98" customWidth="1"/>
    <col min="2565" max="2565" width="13.42578125" style="98" customWidth="1"/>
    <col min="2566" max="2566" width="12.7109375" style="98" bestFit="1" customWidth="1"/>
    <col min="2567" max="2816" width="9.140625" style="98"/>
    <col min="2817" max="2817" width="58.85546875" style="98" customWidth="1"/>
    <col min="2818" max="2818" width="3.42578125" style="98" customWidth="1"/>
    <col min="2819" max="2819" width="12.140625" style="98" customWidth="1"/>
    <col min="2820" max="2820" width="16.7109375" style="98" customWidth="1"/>
    <col min="2821" max="2821" width="13.42578125" style="98" customWidth="1"/>
    <col min="2822" max="2822" width="12.7109375" style="98" bestFit="1" customWidth="1"/>
    <col min="2823" max="3072" width="9.140625" style="98"/>
    <col min="3073" max="3073" width="58.85546875" style="98" customWidth="1"/>
    <col min="3074" max="3074" width="3.42578125" style="98" customWidth="1"/>
    <col min="3075" max="3075" width="12.140625" style="98" customWidth="1"/>
    <col min="3076" max="3076" width="16.7109375" style="98" customWidth="1"/>
    <col min="3077" max="3077" width="13.42578125" style="98" customWidth="1"/>
    <col min="3078" max="3078" width="12.7109375" style="98" bestFit="1" customWidth="1"/>
    <col min="3079" max="3328" width="9.140625" style="98"/>
    <col min="3329" max="3329" width="58.85546875" style="98" customWidth="1"/>
    <col min="3330" max="3330" width="3.42578125" style="98" customWidth="1"/>
    <col min="3331" max="3331" width="12.140625" style="98" customWidth="1"/>
    <col min="3332" max="3332" width="16.7109375" style="98" customWidth="1"/>
    <col min="3333" max="3333" width="13.42578125" style="98" customWidth="1"/>
    <col min="3334" max="3334" width="12.7109375" style="98" bestFit="1" customWidth="1"/>
    <col min="3335" max="3584" width="9.140625" style="98"/>
    <col min="3585" max="3585" width="58.85546875" style="98" customWidth="1"/>
    <col min="3586" max="3586" width="3.42578125" style="98" customWidth="1"/>
    <col min="3587" max="3587" width="12.140625" style="98" customWidth="1"/>
    <col min="3588" max="3588" width="16.7109375" style="98" customWidth="1"/>
    <col min="3589" max="3589" width="13.42578125" style="98" customWidth="1"/>
    <col min="3590" max="3590" width="12.7109375" style="98" bestFit="1" customWidth="1"/>
    <col min="3591" max="3840" width="9.140625" style="98"/>
    <col min="3841" max="3841" width="58.85546875" style="98" customWidth="1"/>
    <col min="3842" max="3842" width="3.42578125" style="98" customWidth="1"/>
    <col min="3843" max="3843" width="12.140625" style="98" customWidth="1"/>
    <col min="3844" max="3844" width="16.7109375" style="98" customWidth="1"/>
    <col min="3845" max="3845" width="13.42578125" style="98" customWidth="1"/>
    <col min="3846" max="3846" width="12.7109375" style="98" bestFit="1" customWidth="1"/>
    <col min="3847" max="4096" width="9.140625" style="98"/>
    <col min="4097" max="4097" width="58.85546875" style="98" customWidth="1"/>
    <col min="4098" max="4098" width="3.42578125" style="98" customWidth="1"/>
    <col min="4099" max="4099" width="12.140625" style="98" customWidth="1"/>
    <col min="4100" max="4100" width="16.7109375" style="98" customWidth="1"/>
    <col min="4101" max="4101" width="13.42578125" style="98" customWidth="1"/>
    <col min="4102" max="4102" width="12.7109375" style="98" bestFit="1" customWidth="1"/>
    <col min="4103" max="4352" width="9.140625" style="98"/>
    <col min="4353" max="4353" width="58.85546875" style="98" customWidth="1"/>
    <col min="4354" max="4354" width="3.42578125" style="98" customWidth="1"/>
    <col min="4355" max="4355" width="12.140625" style="98" customWidth="1"/>
    <col min="4356" max="4356" width="16.7109375" style="98" customWidth="1"/>
    <col min="4357" max="4357" width="13.42578125" style="98" customWidth="1"/>
    <col min="4358" max="4358" width="12.7109375" style="98" bestFit="1" customWidth="1"/>
    <col min="4359" max="4608" width="9.140625" style="98"/>
    <col min="4609" max="4609" width="58.85546875" style="98" customWidth="1"/>
    <col min="4610" max="4610" width="3.42578125" style="98" customWidth="1"/>
    <col min="4611" max="4611" width="12.140625" style="98" customWidth="1"/>
    <col min="4612" max="4612" width="16.7109375" style="98" customWidth="1"/>
    <col min="4613" max="4613" width="13.42578125" style="98" customWidth="1"/>
    <col min="4614" max="4614" width="12.7109375" style="98" bestFit="1" customWidth="1"/>
    <col min="4615" max="4864" width="9.140625" style="98"/>
    <col min="4865" max="4865" width="58.85546875" style="98" customWidth="1"/>
    <col min="4866" max="4866" width="3.42578125" style="98" customWidth="1"/>
    <col min="4867" max="4867" width="12.140625" style="98" customWidth="1"/>
    <col min="4868" max="4868" width="16.7109375" style="98" customWidth="1"/>
    <col min="4869" max="4869" width="13.42578125" style="98" customWidth="1"/>
    <col min="4870" max="4870" width="12.7109375" style="98" bestFit="1" customWidth="1"/>
    <col min="4871" max="5120" width="9.140625" style="98"/>
    <col min="5121" max="5121" width="58.85546875" style="98" customWidth="1"/>
    <col min="5122" max="5122" width="3.42578125" style="98" customWidth="1"/>
    <col min="5123" max="5123" width="12.140625" style="98" customWidth="1"/>
    <col min="5124" max="5124" width="16.7109375" style="98" customWidth="1"/>
    <col min="5125" max="5125" width="13.42578125" style="98" customWidth="1"/>
    <col min="5126" max="5126" width="12.7109375" style="98" bestFit="1" customWidth="1"/>
    <col min="5127" max="5376" width="9.140625" style="98"/>
    <col min="5377" max="5377" width="58.85546875" style="98" customWidth="1"/>
    <col min="5378" max="5378" width="3.42578125" style="98" customWidth="1"/>
    <col min="5379" max="5379" width="12.140625" style="98" customWidth="1"/>
    <col min="5380" max="5380" width="16.7109375" style="98" customWidth="1"/>
    <col min="5381" max="5381" width="13.42578125" style="98" customWidth="1"/>
    <col min="5382" max="5382" width="12.7109375" style="98" bestFit="1" customWidth="1"/>
    <col min="5383" max="5632" width="9.140625" style="98"/>
    <col min="5633" max="5633" width="58.85546875" style="98" customWidth="1"/>
    <col min="5634" max="5634" width="3.42578125" style="98" customWidth="1"/>
    <col min="5635" max="5635" width="12.140625" style="98" customWidth="1"/>
    <col min="5636" max="5636" width="16.7109375" style="98" customWidth="1"/>
    <col min="5637" max="5637" width="13.42578125" style="98" customWidth="1"/>
    <col min="5638" max="5638" width="12.7109375" style="98" bestFit="1" customWidth="1"/>
    <col min="5639" max="5888" width="9.140625" style="98"/>
    <col min="5889" max="5889" width="58.85546875" style="98" customWidth="1"/>
    <col min="5890" max="5890" width="3.42578125" style="98" customWidth="1"/>
    <col min="5891" max="5891" width="12.140625" style="98" customWidth="1"/>
    <col min="5892" max="5892" width="16.7109375" style="98" customWidth="1"/>
    <col min="5893" max="5893" width="13.42578125" style="98" customWidth="1"/>
    <col min="5894" max="5894" width="12.7109375" style="98" bestFit="1" customWidth="1"/>
    <col min="5895" max="6144" width="9.140625" style="98"/>
    <col min="6145" max="6145" width="58.85546875" style="98" customWidth="1"/>
    <col min="6146" max="6146" width="3.42578125" style="98" customWidth="1"/>
    <col min="6147" max="6147" width="12.140625" style="98" customWidth="1"/>
    <col min="6148" max="6148" width="16.7109375" style="98" customWidth="1"/>
    <col min="6149" max="6149" width="13.42578125" style="98" customWidth="1"/>
    <col min="6150" max="6150" width="12.7109375" style="98" bestFit="1" customWidth="1"/>
    <col min="6151" max="6400" width="9.140625" style="98"/>
    <col min="6401" max="6401" width="58.85546875" style="98" customWidth="1"/>
    <col min="6402" max="6402" width="3.42578125" style="98" customWidth="1"/>
    <col min="6403" max="6403" width="12.140625" style="98" customWidth="1"/>
    <col min="6404" max="6404" width="16.7109375" style="98" customWidth="1"/>
    <col min="6405" max="6405" width="13.42578125" style="98" customWidth="1"/>
    <col min="6406" max="6406" width="12.7109375" style="98" bestFit="1" customWidth="1"/>
    <col min="6407" max="6656" width="9.140625" style="98"/>
    <col min="6657" max="6657" width="58.85546875" style="98" customWidth="1"/>
    <col min="6658" max="6658" width="3.42578125" style="98" customWidth="1"/>
    <col min="6659" max="6659" width="12.140625" style="98" customWidth="1"/>
    <col min="6660" max="6660" width="16.7109375" style="98" customWidth="1"/>
    <col min="6661" max="6661" width="13.42578125" style="98" customWidth="1"/>
    <col min="6662" max="6662" width="12.7109375" style="98" bestFit="1" customWidth="1"/>
    <col min="6663" max="6912" width="9.140625" style="98"/>
    <col min="6913" max="6913" width="58.85546875" style="98" customWidth="1"/>
    <col min="6914" max="6914" width="3.42578125" style="98" customWidth="1"/>
    <col min="6915" max="6915" width="12.140625" style="98" customWidth="1"/>
    <col min="6916" max="6916" width="16.7109375" style="98" customWidth="1"/>
    <col min="6917" max="6917" width="13.42578125" style="98" customWidth="1"/>
    <col min="6918" max="6918" width="12.7109375" style="98" bestFit="1" customWidth="1"/>
    <col min="6919" max="7168" width="9.140625" style="98"/>
    <col min="7169" max="7169" width="58.85546875" style="98" customWidth="1"/>
    <col min="7170" max="7170" width="3.42578125" style="98" customWidth="1"/>
    <col min="7171" max="7171" width="12.140625" style="98" customWidth="1"/>
    <col min="7172" max="7172" width="16.7109375" style="98" customWidth="1"/>
    <col min="7173" max="7173" width="13.42578125" style="98" customWidth="1"/>
    <col min="7174" max="7174" width="12.7109375" style="98" bestFit="1" customWidth="1"/>
    <col min="7175" max="7424" width="9.140625" style="98"/>
    <col min="7425" max="7425" width="58.85546875" style="98" customWidth="1"/>
    <col min="7426" max="7426" width="3.42578125" style="98" customWidth="1"/>
    <col min="7427" max="7427" width="12.140625" style="98" customWidth="1"/>
    <col min="7428" max="7428" width="16.7109375" style="98" customWidth="1"/>
    <col min="7429" max="7429" width="13.42578125" style="98" customWidth="1"/>
    <col min="7430" max="7430" width="12.7109375" style="98" bestFit="1" customWidth="1"/>
    <col min="7431" max="7680" width="9.140625" style="98"/>
    <col min="7681" max="7681" width="58.85546875" style="98" customWidth="1"/>
    <col min="7682" max="7682" width="3.42578125" style="98" customWidth="1"/>
    <col min="7683" max="7683" width="12.140625" style="98" customWidth="1"/>
    <col min="7684" max="7684" width="16.7109375" style="98" customWidth="1"/>
    <col min="7685" max="7685" width="13.42578125" style="98" customWidth="1"/>
    <col min="7686" max="7686" width="12.7109375" style="98" bestFit="1" customWidth="1"/>
    <col min="7687" max="7936" width="9.140625" style="98"/>
    <col min="7937" max="7937" width="58.85546875" style="98" customWidth="1"/>
    <col min="7938" max="7938" width="3.42578125" style="98" customWidth="1"/>
    <col min="7939" max="7939" width="12.140625" style="98" customWidth="1"/>
    <col min="7940" max="7940" width="16.7109375" style="98" customWidth="1"/>
    <col min="7941" max="7941" width="13.42578125" style="98" customWidth="1"/>
    <col min="7942" max="7942" width="12.7109375" style="98" bestFit="1" customWidth="1"/>
    <col min="7943" max="8192" width="9.140625" style="98"/>
    <col min="8193" max="8193" width="58.85546875" style="98" customWidth="1"/>
    <col min="8194" max="8194" width="3.42578125" style="98" customWidth="1"/>
    <col min="8195" max="8195" width="12.140625" style="98" customWidth="1"/>
    <col min="8196" max="8196" width="16.7109375" style="98" customWidth="1"/>
    <col min="8197" max="8197" width="13.42578125" style="98" customWidth="1"/>
    <col min="8198" max="8198" width="12.7109375" style="98" bestFit="1" customWidth="1"/>
    <col min="8199" max="8448" width="9.140625" style="98"/>
    <col min="8449" max="8449" width="58.85546875" style="98" customWidth="1"/>
    <col min="8450" max="8450" width="3.42578125" style="98" customWidth="1"/>
    <col min="8451" max="8451" width="12.140625" style="98" customWidth="1"/>
    <col min="8452" max="8452" width="16.7109375" style="98" customWidth="1"/>
    <col min="8453" max="8453" width="13.42578125" style="98" customWidth="1"/>
    <col min="8454" max="8454" width="12.7109375" style="98" bestFit="1" customWidth="1"/>
    <col min="8455" max="8704" width="9.140625" style="98"/>
    <col min="8705" max="8705" width="58.85546875" style="98" customWidth="1"/>
    <col min="8706" max="8706" width="3.42578125" style="98" customWidth="1"/>
    <col min="8707" max="8707" width="12.140625" style="98" customWidth="1"/>
    <col min="8708" max="8708" width="16.7109375" style="98" customWidth="1"/>
    <col min="8709" max="8709" width="13.42578125" style="98" customWidth="1"/>
    <col min="8710" max="8710" width="12.7109375" style="98" bestFit="1" customWidth="1"/>
    <col min="8711" max="8960" width="9.140625" style="98"/>
    <col min="8961" max="8961" width="58.85546875" style="98" customWidth="1"/>
    <col min="8962" max="8962" width="3.42578125" style="98" customWidth="1"/>
    <col min="8963" max="8963" width="12.140625" style="98" customWidth="1"/>
    <col min="8964" max="8964" width="16.7109375" style="98" customWidth="1"/>
    <col min="8965" max="8965" width="13.42578125" style="98" customWidth="1"/>
    <col min="8966" max="8966" width="12.7109375" style="98" bestFit="1" customWidth="1"/>
    <col min="8967" max="9216" width="9.140625" style="98"/>
    <col min="9217" max="9217" width="58.85546875" style="98" customWidth="1"/>
    <col min="9218" max="9218" width="3.42578125" style="98" customWidth="1"/>
    <col min="9219" max="9219" width="12.140625" style="98" customWidth="1"/>
    <col min="9220" max="9220" width="16.7109375" style="98" customWidth="1"/>
    <col min="9221" max="9221" width="13.42578125" style="98" customWidth="1"/>
    <col min="9222" max="9222" width="12.7109375" style="98" bestFit="1" customWidth="1"/>
    <col min="9223" max="9472" width="9.140625" style="98"/>
    <col min="9473" max="9473" width="58.85546875" style="98" customWidth="1"/>
    <col min="9474" max="9474" width="3.42578125" style="98" customWidth="1"/>
    <col min="9475" max="9475" width="12.140625" style="98" customWidth="1"/>
    <col min="9476" max="9476" width="16.7109375" style="98" customWidth="1"/>
    <col min="9477" max="9477" width="13.42578125" style="98" customWidth="1"/>
    <col min="9478" max="9478" width="12.7109375" style="98" bestFit="1" customWidth="1"/>
    <col min="9479" max="9728" width="9.140625" style="98"/>
    <col min="9729" max="9729" width="58.85546875" style="98" customWidth="1"/>
    <col min="9730" max="9730" width="3.42578125" style="98" customWidth="1"/>
    <col min="9731" max="9731" width="12.140625" style="98" customWidth="1"/>
    <col min="9732" max="9732" width="16.7109375" style="98" customWidth="1"/>
    <col min="9733" max="9733" width="13.42578125" style="98" customWidth="1"/>
    <col min="9734" max="9734" width="12.7109375" style="98" bestFit="1" customWidth="1"/>
    <col min="9735" max="9984" width="9.140625" style="98"/>
    <col min="9985" max="9985" width="58.85546875" style="98" customWidth="1"/>
    <col min="9986" max="9986" width="3.42578125" style="98" customWidth="1"/>
    <col min="9987" max="9987" width="12.140625" style="98" customWidth="1"/>
    <col min="9988" max="9988" width="16.7109375" style="98" customWidth="1"/>
    <col min="9989" max="9989" width="13.42578125" style="98" customWidth="1"/>
    <col min="9990" max="9990" width="12.7109375" style="98" bestFit="1" customWidth="1"/>
    <col min="9991" max="10240" width="9.140625" style="98"/>
    <col min="10241" max="10241" width="58.85546875" style="98" customWidth="1"/>
    <col min="10242" max="10242" width="3.42578125" style="98" customWidth="1"/>
    <col min="10243" max="10243" width="12.140625" style="98" customWidth="1"/>
    <col min="10244" max="10244" width="16.7109375" style="98" customWidth="1"/>
    <col min="10245" max="10245" width="13.42578125" style="98" customWidth="1"/>
    <col min="10246" max="10246" width="12.7109375" style="98" bestFit="1" customWidth="1"/>
    <col min="10247" max="10496" width="9.140625" style="98"/>
    <col min="10497" max="10497" width="58.85546875" style="98" customWidth="1"/>
    <col min="10498" max="10498" width="3.42578125" style="98" customWidth="1"/>
    <col min="10499" max="10499" width="12.140625" style="98" customWidth="1"/>
    <col min="10500" max="10500" width="16.7109375" style="98" customWidth="1"/>
    <col min="10501" max="10501" width="13.42578125" style="98" customWidth="1"/>
    <col min="10502" max="10502" width="12.7109375" style="98" bestFit="1" customWidth="1"/>
    <col min="10503" max="10752" width="9.140625" style="98"/>
    <col min="10753" max="10753" width="58.85546875" style="98" customWidth="1"/>
    <col min="10754" max="10754" width="3.42578125" style="98" customWidth="1"/>
    <col min="10755" max="10755" width="12.140625" style="98" customWidth="1"/>
    <col min="10756" max="10756" width="16.7109375" style="98" customWidth="1"/>
    <col min="10757" max="10757" width="13.42578125" style="98" customWidth="1"/>
    <col min="10758" max="10758" width="12.7109375" style="98" bestFit="1" customWidth="1"/>
    <col min="10759" max="11008" width="9.140625" style="98"/>
    <col min="11009" max="11009" width="58.85546875" style="98" customWidth="1"/>
    <col min="11010" max="11010" width="3.42578125" style="98" customWidth="1"/>
    <col min="11011" max="11011" width="12.140625" style="98" customWidth="1"/>
    <col min="11012" max="11012" width="16.7109375" style="98" customWidth="1"/>
    <col min="11013" max="11013" width="13.42578125" style="98" customWidth="1"/>
    <col min="11014" max="11014" width="12.7109375" style="98" bestFit="1" customWidth="1"/>
    <col min="11015" max="11264" width="9.140625" style="98"/>
    <col min="11265" max="11265" width="58.85546875" style="98" customWidth="1"/>
    <col min="11266" max="11266" width="3.42578125" style="98" customWidth="1"/>
    <col min="11267" max="11267" width="12.140625" style="98" customWidth="1"/>
    <col min="11268" max="11268" width="16.7109375" style="98" customWidth="1"/>
    <col min="11269" max="11269" width="13.42578125" style="98" customWidth="1"/>
    <col min="11270" max="11270" width="12.7109375" style="98" bestFit="1" customWidth="1"/>
    <col min="11271" max="11520" width="9.140625" style="98"/>
    <col min="11521" max="11521" width="58.85546875" style="98" customWidth="1"/>
    <col min="11522" max="11522" width="3.42578125" style="98" customWidth="1"/>
    <col min="11523" max="11523" width="12.140625" style="98" customWidth="1"/>
    <col min="11524" max="11524" width="16.7109375" style="98" customWidth="1"/>
    <col min="11525" max="11525" width="13.42578125" style="98" customWidth="1"/>
    <col min="11526" max="11526" width="12.7109375" style="98" bestFit="1" customWidth="1"/>
    <col min="11527" max="11776" width="9.140625" style="98"/>
    <col min="11777" max="11777" width="58.85546875" style="98" customWidth="1"/>
    <col min="11778" max="11778" width="3.42578125" style="98" customWidth="1"/>
    <col min="11779" max="11779" width="12.140625" style="98" customWidth="1"/>
    <col min="11780" max="11780" width="16.7109375" style="98" customWidth="1"/>
    <col min="11781" max="11781" width="13.42578125" style="98" customWidth="1"/>
    <col min="11782" max="11782" width="12.7109375" style="98" bestFit="1" customWidth="1"/>
    <col min="11783" max="12032" width="9.140625" style="98"/>
    <col min="12033" max="12033" width="58.85546875" style="98" customWidth="1"/>
    <col min="12034" max="12034" width="3.42578125" style="98" customWidth="1"/>
    <col min="12035" max="12035" width="12.140625" style="98" customWidth="1"/>
    <col min="12036" max="12036" width="16.7109375" style="98" customWidth="1"/>
    <col min="12037" max="12037" width="13.42578125" style="98" customWidth="1"/>
    <col min="12038" max="12038" width="12.7109375" style="98" bestFit="1" customWidth="1"/>
    <col min="12039" max="12288" width="9.140625" style="98"/>
    <col min="12289" max="12289" width="58.85546875" style="98" customWidth="1"/>
    <col min="12290" max="12290" width="3.42578125" style="98" customWidth="1"/>
    <col min="12291" max="12291" width="12.140625" style="98" customWidth="1"/>
    <col min="12292" max="12292" width="16.7109375" style="98" customWidth="1"/>
    <col min="12293" max="12293" width="13.42578125" style="98" customWidth="1"/>
    <col min="12294" max="12294" width="12.7109375" style="98" bestFit="1" customWidth="1"/>
    <col min="12295" max="12544" width="9.140625" style="98"/>
    <col min="12545" max="12545" width="58.85546875" style="98" customWidth="1"/>
    <col min="12546" max="12546" width="3.42578125" style="98" customWidth="1"/>
    <col min="12547" max="12547" width="12.140625" style="98" customWidth="1"/>
    <col min="12548" max="12548" width="16.7109375" style="98" customWidth="1"/>
    <col min="12549" max="12549" width="13.42578125" style="98" customWidth="1"/>
    <col min="12550" max="12550" width="12.7109375" style="98" bestFit="1" customWidth="1"/>
    <col min="12551" max="12800" width="9.140625" style="98"/>
    <col min="12801" max="12801" width="58.85546875" style="98" customWidth="1"/>
    <col min="12802" max="12802" width="3.42578125" style="98" customWidth="1"/>
    <col min="12803" max="12803" width="12.140625" style="98" customWidth="1"/>
    <col min="12804" max="12804" width="16.7109375" style="98" customWidth="1"/>
    <col min="12805" max="12805" width="13.42578125" style="98" customWidth="1"/>
    <col min="12806" max="12806" width="12.7109375" style="98" bestFit="1" customWidth="1"/>
    <col min="12807" max="13056" width="9.140625" style="98"/>
    <col min="13057" max="13057" width="58.85546875" style="98" customWidth="1"/>
    <col min="13058" max="13058" width="3.42578125" style="98" customWidth="1"/>
    <col min="13059" max="13059" width="12.140625" style="98" customWidth="1"/>
    <col min="13060" max="13060" width="16.7109375" style="98" customWidth="1"/>
    <col min="13061" max="13061" width="13.42578125" style="98" customWidth="1"/>
    <col min="13062" max="13062" width="12.7109375" style="98" bestFit="1" customWidth="1"/>
    <col min="13063" max="13312" width="9.140625" style="98"/>
    <col min="13313" max="13313" width="58.85546875" style="98" customWidth="1"/>
    <col min="13314" max="13314" width="3.42578125" style="98" customWidth="1"/>
    <col min="13315" max="13315" width="12.140625" style="98" customWidth="1"/>
    <col min="13316" max="13316" width="16.7109375" style="98" customWidth="1"/>
    <col min="13317" max="13317" width="13.42578125" style="98" customWidth="1"/>
    <col min="13318" max="13318" width="12.7109375" style="98" bestFit="1" customWidth="1"/>
    <col min="13319" max="13568" width="9.140625" style="98"/>
    <col min="13569" max="13569" width="58.85546875" style="98" customWidth="1"/>
    <col min="13570" max="13570" width="3.42578125" style="98" customWidth="1"/>
    <col min="13571" max="13571" width="12.140625" style="98" customWidth="1"/>
    <col min="13572" max="13572" width="16.7109375" style="98" customWidth="1"/>
    <col min="13573" max="13573" width="13.42578125" style="98" customWidth="1"/>
    <col min="13574" max="13574" width="12.7109375" style="98" bestFit="1" customWidth="1"/>
    <col min="13575" max="13824" width="9.140625" style="98"/>
    <col min="13825" max="13825" width="58.85546875" style="98" customWidth="1"/>
    <col min="13826" max="13826" width="3.42578125" style="98" customWidth="1"/>
    <col min="13827" max="13827" width="12.140625" style="98" customWidth="1"/>
    <col min="13828" max="13828" width="16.7109375" style="98" customWidth="1"/>
    <col min="13829" max="13829" width="13.42578125" style="98" customWidth="1"/>
    <col min="13830" max="13830" width="12.7109375" style="98" bestFit="1" customWidth="1"/>
    <col min="13831" max="14080" width="9.140625" style="98"/>
    <col min="14081" max="14081" width="58.85546875" style="98" customWidth="1"/>
    <col min="14082" max="14082" width="3.42578125" style="98" customWidth="1"/>
    <col min="14083" max="14083" width="12.140625" style="98" customWidth="1"/>
    <col min="14084" max="14084" width="16.7109375" style="98" customWidth="1"/>
    <col min="14085" max="14085" width="13.42578125" style="98" customWidth="1"/>
    <col min="14086" max="14086" width="12.7109375" style="98" bestFit="1" customWidth="1"/>
    <col min="14087" max="14336" width="9.140625" style="98"/>
    <col min="14337" max="14337" width="58.85546875" style="98" customWidth="1"/>
    <col min="14338" max="14338" width="3.42578125" style="98" customWidth="1"/>
    <col min="14339" max="14339" width="12.140625" style="98" customWidth="1"/>
    <col min="14340" max="14340" width="16.7109375" style="98" customWidth="1"/>
    <col min="14341" max="14341" width="13.42578125" style="98" customWidth="1"/>
    <col min="14342" max="14342" width="12.7109375" style="98" bestFit="1" customWidth="1"/>
    <col min="14343" max="14592" width="9.140625" style="98"/>
    <col min="14593" max="14593" width="58.85546875" style="98" customWidth="1"/>
    <col min="14594" max="14594" width="3.42578125" style="98" customWidth="1"/>
    <col min="14595" max="14595" width="12.140625" style="98" customWidth="1"/>
    <col min="14596" max="14596" width="16.7109375" style="98" customWidth="1"/>
    <col min="14597" max="14597" width="13.42578125" style="98" customWidth="1"/>
    <col min="14598" max="14598" width="12.7109375" style="98" bestFit="1" customWidth="1"/>
    <col min="14599" max="14848" width="9.140625" style="98"/>
    <col min="14849" max="14849" width="58.85546875" style="98" customWidth="1"/>
    <col min="14850" max="14850" width="3.42578125" style="98" customWidth="1"/>
    <col min="14851" max="14851" width="12.140625" style="98" customWidth="1"/>
    <col min="14852" max="14852" width="16.7109375" style="98" customWidth="1"/>
    <col min="14853" max="14853" width="13.42578125" style="98" customWidth="1"/>
    <col min="14854" max="14854" width="12.7109375" style="98" bestFit="1" customWidth="1"/>
    <col min="14855" max="15104" width="9.140625" style="98"/>
    <col min="15105" max="15105" width="58.85546875" style="98" customWidth="1"/>
    <col min="15106" max="15106" width="3.42578125" style="98" customWidth="1"/>
    <col min="15107" max="15107" width="12.140625" style="98" customWidth="1"/>
    <col min="15108" max="15108" width="16.7109375" style="98" customWidth="1"/>
    <col min="15109" max="15109" width="13.42578125" style="98" customWidth="1"/>
    <col min="15110" max="15110" width="12.7109375" style="98" bestFit="1" customWidth="1"/>
    <col min="15111" max="15360" width="9.140625" style="98"/>
    <col min="15361" max="15361" width="58.85546875" style="98" customWidth="1"/>
    <col min="15362" max="15362" width="3.42578125" style="98" customWidth="1"/>
    <col min="15363" max="15363" width="12.140625" style="98" customWidth="1"/>
    <col min="15364" max="15364" width="16.7109375" style="98" customWidth="1"/>
    <col min="15365" max="15365" width="13.42578125" style="98" customWidth="1"/>
    <col min="15366" max="15366" width="12.7109375" style="98" bestFit="1" customWidth="1"/>
    <col min="15367" max="15616" width="9.140625" style="98"/>
    <col min="15617" max="15617" width="58.85546875" style="98" customWidth="1"/>
    <col min="15618" max="15618" width="3.42578125" style="98" customWidth="1"/>
    <col min="15619" max="15619" width="12.140625" style="98" customWidth="1"/>
    <col min="15620" max="15620" width="16.7109375" style="98" customWidth="1"/>
    <col min="15621" max="15621" width="13.42578125" style="98" customWidth="1"/>
    <col min="15622" max="15622" width="12.7109375" style="98" bestFit="1" customWidth="1"/>
    <col min="15623" max="15872" width="9.140625" style="98"/>
    <col min="15873" max="15873" width="58.85546875" style="98" customWidth="1"/>
    <col min="15874" max="15874" width="3.42578125" style="98" customWidth="1"/>
    <col min="15875" max="15875" width="12.140625" style="98" customWidth="1"/>
    <col min="15876" max="15876" width="16.7109375" style="98" customWidth="1"/>
    <col min="15877" max="15877" width="13.42578125" style="98" customWidth="1"/>
    <col min="15878" max="15878" width="12.7109375" style="98" bestFit="1" customWidth="1"/>
    <col min="15879" max="16128" width="9.140625" style="98"/>
    <col min="16129" max="16129" width="58.85546875" style="98" customWidth="1"/>
    <col min="16130" max="16130" width="3.42578125" style="98" customWidth="1"/>
    <col min="16131" max="16131" width="12.140625" style="98" customWidth="1"/>
    <col min="16132" max="16132" width="16.7109375" style="98" customWidth="1"/>
    <col min="16133" max="16133" width="13.42578125" style="98" customWidth="1"/>
    <col min="16134" max="16134" width="12.7109375" style="98" bestFit="1" customWidth="1"/>
    <col min="16135" max="16384" width="9.140625" style="98"/>
  </cols>
  <sheetData>
    <row r="1" spans="1:6" ht="15.75">
      <c r="A1" s="154" t="s">
        <v>532</v>
      </c>
      <c r="B1" s="154"/>
      <c r="C1" s="154"/>
      <c r="D1" s="154"/>
      <c r="E1" s="154"/>
      <c r="F1" s="154"/>
    </row>
    <row r="2" spans="1:6">
      <c r="F2" s="101" t="s">
        <v>121</v>
      </c>
    </row>
    <row r="3" spans="1:6" ht="63.75">
      <c r="A3" s="102" t="s">
        <v>533</v>
      </c>
      <c r="B3" s="103"/>
      <c r="C3" s="104" t="s">
        <v>534</v>
      </c>
      <c r="D3" s="105" t="s">
        <v>535</v>
      </c>
      <c r="E3" s="106" t="s">
        <v>536</v>
      </c>
      <c r="F3" s="104" t="s">
        <v>537</v>
      </c>
    </row>
    <row r="4" spans="1:6">
      <c r="A4" s="107">
        <v>1</v>
      </c>
      <c r="B4" s="107">
        <v>2</v>
      </c>
      <c r="C4" s="107">
        <v>3</v>
      </c>
      <c r="D4" s="108">
        <v>4</v>
      </c>
      <c r="E4" s="107">
        <v>5</v>
      </c>
      <c r="F4" s="107">
        <v>6</v>
      </c>
    </row>
    <row r="5" spans="1:6">
      <c r="A5" s="109" t="s">
        <v>538</v>
      </c>
      <c r="B5" s="103">
        <v>1</v>
      </c>
      <c r="C5" s="110">
        <v>20982</v>
      </c>
      <c r="D5" s="111">
        <v>0</v>
      </c>
      <c r="E5" s="110">
        <v>0</v>
      </c>
      <c r="F5" s="112">
        <f t="shared" ref="F5:F10" si="0">C5+D5+E5</f>
        <v>20982</v>
      </c>
    </row>
    <row r="6" spans="1:6">
      <c r="A6" s="113" t="s">
        <v>539</v>
      </c>
      <c r="B6" s="103">
        <v>2</v>
      </c>
      <c r="C6" s="110">
        <v>18</v>
      </c>
      <c r="D6" s="111">
        <v>0</v>
      </c>
      <c r="E6" s="110">
        <v>0</v>
      </c>
      <c r="F6" s="112">
        <f t="shared" si="0"/>
        <v>18</v>
      </c>
    </row>
    <row r="7" spans="1:6">
      <c r="A7" s="114" t="s">
        <v>540</v>
      </c>
      <c r="B7" s="103">
        <v>3</v>
      </c>
      <c r="C7" s="110">
        <v>0</v>
      </c>
      <c r="D7" s="111">
        <v>0</v>
      </c>
      <c r="E7" s="110">
        <v>0</v>
      </c>
      <c r="F7" s="112">
        <f t="shared" si="0"/>
        <v>0</v>
      </c>
    </row>
    <row r="8" spans="1:6">
      <c r="A8" s="114" t="s">
        <v>541</v>
      </c>
      <c r="B8" s="103">
        <v>4</v>
      </c>
      <c r="C8" s="110">
        <v>0</v>
      </c>
      <c r="D8" s="111">
        <v>0</v>
      </c>
      <c r="E8" s="110">
        <v>0</v>
      </c>
      <c r="F8" s="112">
        <f t="shared" si="0"/>
        <v>0</v>
      </c>
    </row>
    <row r="9" spans="1:6">
      <c r="A9" s="109" t="s">
        <v>542</v>
      </c>
      <c r="B9" s="103">
        <v>5</v>
      </c>
      <c r="C9" s="110">
        <v>3944.578</v>
      </c>
      <c r="D9" s="111">
        <v>0</v>
      </c>
      <c r="E9" s="110">
        <v>0</v>
      </c>
      <c r="F9" s="112">
        <f t="shared" si="0"/>
        <v>3944.578</v>
      </c>
    </row>
    <row r="10" spans="1:6">
      <c r="A10" s="109" t="s">
        <v>543</v>
      </c>
      <c r="B10" s="103">
        <v>6</v>
      </c>
      <c r="C10" s="110">
        <v>0</v>
      </c>
      <c r="D10" s="111">
        <v>0</v>
      </c>
      <c r="E10" s="110">
        <v>0</v>
      </c>
      <c r="F10" s="112">
        <f t="shared" si="0"/>
        <v>0</v>
      </c>
    </row>
    <row r="11" spans="1:6" s="56" customFormat="1">
      <c r="A11" s="115" t="s">
        <v>544</v>
      </c>
      <c r="B11" s="116">
        <v>7</v>
      </c>
      <c r="C11" s="117" t="s">
        <v>316</v>
      </c>
      <c r="D11" s="117" t="s">
        <v>316</v>
      </c>
      <c r="E11" s="112">
        <f>E12+E13</f>
        <v>0</v>
      </c>
      <c r="F11" s="112">
        <f>F12+F13</f>
        <v>0</v>
      </c>
    </row>
    <row r="12" spans="1:6" s="56" customFormat="1">
      <c r="A12" s="118" t="s">
        <v>545</v>
      </c>
      <c r="B12" s="116" t="s">
        <v>515</v>
      </c>
      <c r="C12" s="117" t="s">
        <v>316</v>
      </c>
      <c r="D12" s="117" t="s">
        <v>316</v>
      </c>
      <c r="E12" s="119">
        <v>0</v>
      </c>
      <c r="F12" s="112">
        <f>E12</f>
        <v>0</v>
      </c>
    </row>
    <row r="13" spans="1:6" s="56" customFormat="1">
      <c r="A13" s="118" t="s">
        <v>546</v>
      </c>
      <c r="B13" s="116" t="s">
        <v>517</v>
      </c>
      <c r="C13" s="117" t="s">
        <v>316</v>
      </c>
      <c r="D13" s="117" t="s">
        <v>316</v>
      </c>
      <c r="E13" s="119">
        <v>0</v>
      </c>
      <c r="F13" s="112">
        <f>E13</f>
        <v>0</v>
      </c>
    </row>
    <row r="14" spans="1:6">
      <c r="A14" s="120" t="s">
        <v>547</v>
      </c>
      <c r="B14" s="103">
        <v>8</v>
      </c>
      <c r="C14" s="112">
        <f>C17+C15</f>
        <v>13759.751210000009</v>
      </c>
      <c r="D14" s="121">
        <f>D17+D15</f>
        <v>0</v>
      </c>
      <c r="E14" s="112">
        <f>E15+E16+E17</f>
        <v>-204.83161999997151</v>
      </c>
      <c r="F14" s="112">
        <f>F15+ F16+F17</f>
        <v>13554.919590000038</v>
      </c>
    </row>
    <row r="15" spans="1:6">
      <c r="A15" s="122" t="s">
        <v>548</v>
      </c>
      <c r="B15" s="103" t="s">
        <v>549</v>
      </c>
      <c r="C15" s="110">
        <v>-1239.8465699999897</v>
      </c>
      <c r="D15" s="111">
        <v>0</v>
      </c>
      <c r="E15" s="111">
        <v>0</v>
      </c>
      <c r="F15" s="112">
        <f>C15+D15+E15</f>
        <v>-1239.8465699999897</v>
      </c>
    </row>
    <row r="16" spans="1:6">
      <c r="A16" s="122" t="s">
        <v>550</v>
      </c>
      <c r="B16" s="103" t="s">
        <v>551</v>
      </c>
      <c r="C16" s="117" t="s">
        <v>316</v>
      </c>
      <c r="D16" s="117" t="s">
        <v>316</v>
      </c>
      <c r="E16" s="112">
        <f>[1]A1!C132</f>
        <v>-1735.4849199999696</v>
      </c>
      <c r="F16" s="112">
        <f>E16</f>
        <v>-1735.4849199999696</v>
      </c>
    </row>
    <row r="17" spans="1:6">
      <c r="A17" s="122" t="s">
        <v>552</v>
      </c>
      <c r="B17" s="103" t="s">
        <v>553</v>
      </c>
      <c r="C17" s="110">
        <v>14999.59778</v>
      </c>
      <c r="D17" s="111">
        <v>0</v>
      </c>
      <c r="E17" s="110">
        <f>16530.25108-C17</f>
        <v>1530.6532999999981</v>
      </c>
      <c r="F17" s="112">
        <f t="shared" ref="F17:F22" si="1">C17+D17+E17</f>
        <v>16530.251079999998</v>
      </c>
    </row>
    <row r="18" spans="1:6">
      <c r="A18" s="109" t="s">
        <v>554</v>
      </c>
      <c r="B18" s="103">
        <v>9</v>
      </c>
      <c r="C18" s="112">
        <f>C19+C20+C21+C22</f>
        <v>9322.4398498999999</v>
      </c>
      <c r="D18" s="121">
        <f>D19+D20+D21+D22</f>
        <v>0</v>
      </c>
      <c r="E18" s="112">
        <f>E19+E20+E21+E22</f>
        <v>-941.85346440000001</v>
      </c>
      <c r="F18" s="112">
        <f t="shared" si="1"/>
        <v>8380.5863855000007</v>
      </c>
    </row>
    <row r="19" spans="1:6" ht="25.5">
      <c r="A19" s="123" t="s">
        <v>555</v>
      </c>
      <c r="B19" s="103" t="s">
        <v>110</v>
      </c>
      <c r="C19" s="110">
        <v>4975.6899070999998</v>
      </c>
      <c r="D19" s="111">
        <v>0</v>
      </c>
      <c r="E19" s="110">
        <v>-683.44984209999984</v>
      </c>
      <c r="F19" s="112">
        <f t="shared" si="1"/>
        <v>4292.240065</v>
      </c>
    </row>
    <row r="20" spans="1:6" ht="25.5">
      <c r="A20" s="123" t="s">
        <v>335</v>
      </c>
      <c r="B20" s="103" t="s">
        <v>112</v>
      </c>
      <c r="C20" s="110">
        <v>512.70831280000004</v>
      </c>
      <c r="D20" s="111">
        <v>0</v>
      </c>
      <c r="E20" s="110">
        <v>289.6373777</v>
      </c>
      <c r="F20" s="112">
        <f t="shared" si="1"/>
        <v>802.34569050000005</v>
      </c>
    </row>
    <row r="21" spans="1:6">
      <c r="A21" s="123" t="s">
        <v>337</v>
      </c>
      <c r="B21" s="103" t="s">
        <v>556</v>
      </c>
      <c r="C21" s="110">
        <v>3834.0416300000002</v>
      </c>
      <c r="D21" s="111">
        <v>0</v>
      </c>
      <c r="E21" s="110">
        <v>-548.04100000000017</v>
      </c>
      <c r="F21" s="112">
        <f t="shared" si="1"/>
        <v>3286.00063</v>
      </c>
    </row>
    <row r="22" spans="1:6">
      <c r="A22" s="123" t="s">
        <v>339</v>
      </c>
      <c r="B22" s="103" t="s">
        <v>557</v>
      </c>
      <c r="C22" s="110">
        <v>0</v>
      </c>
      <c r="D22" s="111">
        <v>0</v>
      </c>
      <c r="E22" s="110">
        <v>0</v>
      </c>
      <c r="F22" s="112">
        <f t="shared" si="1"/>
        <v>0</v>
      </c>
    </row>
    <row r="23" spans="1:6">
      <c r="A23" s="124" t="s">
        <v>558</v>
      </c>
      <c r="B23" s="103">
        <v>10</v>
      </c>
      <c r="C23" s="112">
        <f>C5+C6-C7-C8+C9+C10+C14+C18</f>
        <v>48026.769059900013</v>
      </c>
      <c r="D23" s="121">
        <f>D5+D6-D7-D8+D9+D10+D14+D18</f>
        <v>0</v>
      </c>
      <c r="E23" s="112">
        <f>E5+E6-E7-E8+E9+E10+E14+E18</f>
        <v>-1146.6850843999714</v>
      </c>
      <c r="F23" s="112">
        <f>C23+D23+E23</f>
        <v>46880.083975500042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51"/>
  <sheetViews>
    <sheetView topLeftCell="A40" workbookViewId="0" xr3:uid="{F9CF3CF3-643B-5BE6-8B46-32C596A47465}">
      <selection activeCell="B5" sqref="B5"/>
    </sheetView>
  </sheetViews>
  <sheetFormatPr defaultRowHeight="15"/>
  <cols>
    <col min="1" max="1" width="70.5703125" style="11" customWidth="1"/>
    <col min="2" max="2" width="23.42578125" style="11" customWidth="1"/>
    <col min="3" max="3" width="11.28515625" style="11" customWidth="1"/>
    <col min="4" max="4" width="16" style="11" customWidth="1"/>
    <col min="5" max="16384" width="9.140625" style="11"/>
  </cols>
  <sheetData>
    <row r="2" spans="1:2" ht="31.5" customHeight="1">
      <c r="A2" s="155" t="s">
        <v>559</v>
      </c>
      <c r="B2" s="155"/>
    </row>
    <row r="3" spans="1:2">
      <c r="A3" s="12"/>
      <c r="B3" s="13" t="s">
        <v>560</v>
      </c>
    </row>
    <row r="4" spans="1:2">
      <c r="A4" s="14" t="s">
        <v>561</v>
      </c>
      <c r="B4" s="15">
        <f>39777+9188</f>
        <v>48965</v>
      </c>
    </row>
    <row r="5" spans="1:2">
      <c r="A5" s="14" t="s">
        <v>562</v>
      </c>
      <c r="B5" s="15">
        <v>-30364</v>
      </c>
    </row>
    <row r="6" spans="1:2">
      <c r="A6" s="14" t="s">
        <v>563</v>
      </c>
      <c r="B6" s="15">
        <v>4681</v>
      </c>
    </row>
    <row r="7" spans="1:2">
      <c r="A7" s="14" t="s">
        <v>564</v>
      </c>
      <c r="B7" s="15">
        <v>-3889</v>
      </c>
    </row>
    <row r="8" spans="1:2">
      <c r="A8" s="14" t="s">
        <v>565</v>
      </c>
      <c r="B8" s="15">
        <v>4268</v>
      </c>
    </row>
    <row r="9" spans="1:2">
      <c r="A9" s="14" t="s">
        <v>566</v>
      </c>
      <c r="B9" s="15">
        <v>326</v>
      </c>
    </row>
    <row r="10" spans="1:2">
      <c r="A10" s="14" t="s">
        <v>567</v>
      </c>
      <c r="B10" s="15">
        <v>-13556</v>
      </c>
    </row>
    <row r="11" spans="1:2">
      <c r="A11" s="14" t="s">
        <v>568</v>
      </c>
      <c r="B11" s="15">
        <v>-12584</v>
      </c>
    </row>
    <row r="12" spans="1:2" ht="25.5">
      <c r="A12" s="14" t="s">
        <v>569</v>
      </c>
      <c r="B12" s="16">
        <f>SUM(B4:B11)</f>
        <v>-2153</v>
      </c>
    </row>
    <row r="13" spans="1:2">
      <c r="A13" s="14"/>
      <c r="B13" s="16"/>
    </row>
    <row r="14" spans="1:2">
      <c r="A14" s="14" t="s">
        <v>570</v>
      </c>
      <c r="B14" s="15">
        <v>-152</v>
      </c>
    </row>
    <row r="15" spans="1:2">
      <c r="A15" s="14" t="s">
        <v>571</v>
      </c>
      <c r="B15" s="15">
        <v>16249</v>
      </c>
    </row>
    <row r="16" spans="1:2">
      <c r="A16" s="14" t="s">
        <v>572</v>
      </c>
      <c r="B16" s="15">
        <v>42881</v>
      </c>
    </row>
    <row r="17" spans="1:2">
      <c r="A17" s="14" t="s">
        <v>573</v>
      </c>
      <c r="B17" s="15">
        <v>-448</v>
      </c>
    </row>
    <row r="18" spans="1:2">
      <c r="A18" s="14" t="s">
        <v>574</v>
      </c>
      <c r="B18" s="15">
        <v>-5654</v>
      </c>
    </row>
    <row r="19" spans="1:2">
      <c r="A19" s="14" t="s">
        <v>575</v>
      </c>
      <c r="B19" s="15">
        <v>-1607</v>
      </c>
    </row>
    <row r="20" spans="1:2">
      <c r="A20" s="14" t="s">
        <v>576</v>
      </c>
      <c r="B20" s="15">
        <v>-45830</v>
      </c>
    </row>
    <row r="21" spans="1:2">
      <c r="A21" s="14" t="s">
        <v>577</v>
      </c>
      <c r="B21" s="15">
        <v>2138</v>
      </c>
    </row>
    <row r="22" spans="1:2">
      <c r="A22" s="14" t="s">
        <v>578</v>
      </c>
      <c r="B22" s="15">
        <v>1623</v>
      </c>
    </row>
    <row r="23" spans="1:2">
      <c r="A23" s="14"/>
      <c r="B23" s="17"/>
    </row>
    <row r="24" spans="1:2">
      <c r="A24" s="14" t="s">
        <v>579</v>
      </c>
      <c r="B24" s="16">
        <f>SUM(B12:B22)</f>
        <v>7047</v>
      </c>
    </row>
    <row r="25" spans="1:2">
      <c r="A25" s="14"/>
      <c r="B25" s="17"/>
    </row>
    <row r="26" spans="1:2">
      <c r="A26" s="14" t="s">
        <v>580</v>
      </c>
      <c r="B26" s="15">
        <v>-280</v>
      </c>
    </row>
    <row r="27" spans="1:2">
      <c r="A27" s="14"/>
      <c r="B27" s="17"/>
    </row>
    <row r="28" spans="1:2" ht="15.75" thickBot="1">
      <c r="A28" s="14" t="s">
        <v>581</v>
      </c>
      <c r="B28" s="18">
        <f>SUM(B24:B27)</f>
        <v>6767</v>
      </c>
    </row>
    <row r="29" spans="1:2">
      <c r="A29" s="14"/>
      <c r="B29" s="17"/>
    </row>
    <row r="30" spans="1:2">
      <c r="A30" s="12" t="s">
        <v>582</v>
      </c>
      <c r="B30" s="17"/>
    </row>
    <row r="31" spans="1:2">
      <c r="A31" s="14" t="s">
        <v>583</v>
      </c>
      <c r="B31" s="15">
        <v>2755</v>
      </c>
    </row>
    <row r="32" spans="1:2">
      <c r="A32" s="14" t="s">
        <v>584</v>
      </c>
      <c r="B32" s="15">
        <v>-115</v>
      </c>
    </row>
    <row r="33" spans="1:2">
      <c r="A33" s="14" t="s">
        <v>585</v>
      </c>
      <c r="B33" s="15">
        <v>57</v>
      </c>
    </row>
    <row r="34" spans="1:2">
      <c r="A34" s="14"/>
      <c r="B34" s="17"/>
    </row>
    <row r="35" spans="1:2" ht="15.75" thickBot="1">
      <c r="A35" s="14" t="s">
        <v>586</v>
      </c>
      <c r="B35" s="18">
        <f>SUM(B31:B34)</f>
        <v>2697</v>
      </c>
    </row>
    <row r="36" spans="1:2">
      <c r="A36" s="14"/>
      <c r="B36" s="17"/>
    </row>
    <row r="37" spans="1:2">
      <c r="A37" s="12" t="s">
        <v>587</v>
      </c>
      <c r="B37" s="17"/>
    </row>
    <row r="38" spans="1:2">
      <c r="A38" s="14" t="s">
        <v>588</v>
      </c>
      <c r="B38" s="15">
        <v>17197</v>
      </c>
    </row>
    <row r="39" spans="1:2">
      <c r="A39" s="14" t="s">
        <v>589</v>
      </c>
      <c r="B39" s="15">
        <v>-40271</v>
      </c>
    </row>
    <row r="40" spans="1:2">
      <c r="A40" s="14" t="s">
        <v>590</v>
      </c>
      <c r="B40" s="15">
        <v>-1656</v>
      </c>
    </row>
    <row r="41" spans="1:2">
      <c r="A41" s="14"/>
      <c r="B41" s="15"/>
    </row>
    <row r="42" spans="1:2" ht="15.75" thickBot="1">
      <c r="A42" s="14" t="s">
        <v>591</v>
      </c>
      <c r="B42" s="18">
        <f>SUM(B38:B41)</f>
        <v>-24730</v>
      </c>
    </row>
    <row r="43" spans="1:2">
      <c r="A43" s="14"/>
      <c r="B43" s="17"/>
    </row>
    <row r="44" spans="1:2" ht="15.75" thickBot="1">
      <c r="A44" s="14" t="s">
        <v>592</v>
      </c>
      <c r="B44" s="19" t="s">
        <v>593</v>
      </c>
    </row>
    <row r="45" spans="1:2">
      <c r="A45" s="14"/>
      <c r="B45" s="17"/>
    </row>
    <row r="46" spans="1:2" ht="15.75" thickBot="1">
      <c r="A46" s="14" t="s">
        <v>594</v>
      </c>
      <c r="B46" s="18">
        <f>B28+B35+B42</f>
        <v>-15266</v>
      </c>
    </row>
    <row r="47" spans="1:2">
      <c r="A47" s="14"/>
      <c r="B47" s="17"/>
    </row>
    <row r="48" spans="1:2" ht="15.75" thickBot="1">
      <c r="A48" s="12" t="s">
        <v>595</v>
      </c>
      <c r="B48" s="18">
        <v>35970</v>
      </c>
    </row>
    <row r="49" spans="1:2">
      <c r="A49" s="12"/>
      <c r="B49" s="20"/>
    </row>
    <row r="50" spans="1:2" ht="15.75" thickBot="1">
      <c r="A50" s="12" t="s">
        <v>596</v>
      </c>
      <c r="B50" s="21">
        <f>SUM(B46:B49)</f>
        <v>20704</v>
      </c>
    </row>
    <row r="51" spans="1:2" ht="15.75" thickTop="1"/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2017-02-20T08:14:39Z</dcterms:modified>
  <cp:category/>
  <cp:contentStatus/>
</cp:coreProperties>
</file>